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TARE_FLASH_DISC\HERMAN_E\PROVOZ_OPRAVNE_PRACE\AKCE_2021\SOD_VYH1-8_JIHLAVA\ZADANI\PODKLADY_SOUTEZ\"/>
    </mc:Choice>
  </mc:AlternateContent>
  <bookViews>
    <workbookView xWindow="0" yWindow="0" windowWidth="22230" windowHeight="6960"/>
  </bookViews>
  <sheets>
    <sheet name="Rekapitulace stavby" sheetId="1" r:id="rId1"/>
    <sheet name="PS 01.1 - Zabezpečovací z..." sheetId="2" r:id="rId2"/>
    <sheet name="PS 01.2 - Zabezpečovací z..." sheetId="3" r:id="rId3"/>
    <sheet name="SO 01.1 - Železniční svrš..." sheetId="4" r:id="rId4"/>
    <sheet name="SO 01.2 - Železniční svrš..." sheetId="5" r:id="rId5"/>
    <sheet name="VRN - Vedlejší rozpočtové..." sheetId="6" r:id="rId6"/>
  </sheets>
  <definedNames>
    <definedName name="_xlnm._FilterDatabase" localSheetId="1" hidden="1">'PS 01.1 - Zabezpečovací z...'!$C$118:$K$243</definedName>
    <definedName name="_xlnm._FilterDatabase" localSheetId="2" hidden="1">'PS 01.2 - Zabezpečovací z...'!$C$118:$K$217</definedName>
    <definedName name="_xlnm._FilterDatabase" localSheetId="3" hidden="1">'SO 01.1 - Železniční svrš...'!$C$119:$K$693</definedName>
    <definedName name="_xlnm._FilterDatabase" localSheetId="4" hidden="1">'SO 01.2 - Železniční svrš...'!$C$119:$K$654</definedName>
    <definedName name="_xlnm._FilterDatabase" localSheetId="5" hidden="1">'VRN - Vedlejší rozpočtové...'!$C$116:$K$170</definedName>
    <definedName name="_xlnm.Print_Titles" localSheetId="1">'PS 01.1 - Zabezpečovací z...'!$118:$118</definedName>
    <definedName name="_xlnm.Print_Titles" localSheetId="2">'PS 01.2 - Zabezpečovací z...'!$118:$118</definedName>
    <definedName name="_xlnm.Print_Titles" localSheetId="0">'Rekapitulace stavby'!$92:$92</definedName>
    <definedName name="_xlnm.Print_Titles" localSheetId="3">'SO 01.1 - Železniční svrš...'!$119:$119</definedName>
    <definedName name="_xlnm.Print_Titles" localSheetId="4">'SO 01.2 - Železniční svrš...'!$119:$119</definedName>
    <definedName name="_xlnm.Print_Titles" localSheetId="5">'VRN - Vedlejší rozpočtové...'!$116:$116</definedName>
    <definedName name="_xlnm.Print_Area" localSheetId="1">'PS 01.1 - Zabezpečovací z...'!$C$4:$J$76,'PS 01.1 - Zabezpečovací z...'!$C$106:$J$243</definedName>
    <definedName name="_xlnm.Print_Area" localSheetId="2">'PS 01.2 - Zabezpečovací z...'!$C$4:$J$76,'PS 01.2 - Zabezpečovací z...'!$C$106:$J$217</definedName>
    <definedName name="_xlnm.Print_Area" localSheetId="0">'Rekapitulace stavby'!$D$4:$AO$76,'Rekapitulace stavby'!$C$82:$AQ$100</definedName>
    <definedName name="_xlnm.Print_Area" localSheetId="3">'SO 01.1 - Železniční svrš...'!$C$4:$J$76,'SO 01.1 - Železniční svrš...'!$C$107:$J$693</definedName>
    <definedName name="_xlnm.Print_Area" localSheetId="4">'SO 01.2 - Železniční svrš...'!$C$4:$J$76,'SO 01.2 - Železniční svrš...'!$C$107:$J$654</definedName>
    <definedName name="_xlnm.Print_Area" localSheetId="5">'VRN - Vedlejší rozpočtové...'!$C$4:$J$76,'VRN - Vedlejší rozpočtové...'!$C$104:$J$170</definedName>
  </definedNames>
  <calcPr calcId="162913"/>
</workbook>
</file>

<file path=xl/calcChain.xml><?xml version="1.0" encoding="utf-8"?>
<calcChain xmlns="http://schemas.openxmlformats.org/spreadsheetml/2006/main">
  <c r="J37" i="6" l="1"/>
  <c r="J36" i="6"/>
  <c r="AY99" i="1"/>
  <c r="J35" i="6"/>
  <c r="AX99" i="1" s="1"/>
  <c r="BI166" i="6"/>
  <c r="BH166" i="6"/>
  <c r="BG166" i="6"/>
  <c r="BF166" i="6"/>
  <c r="T166" i="6"/>
  <c r="R166" i="6"/>
  <c r="P166" i="6"/>
  <c r="BI164" i="6"/>
  <c r="BH164" i="6"/>
  <c r="BG164" i="6"/>
  <c r="BF164" i="6"/>
  <c r="T164" i="6"/>
  <c r="R164" i="6"/>
  <c r="P164" i="6"/>
  <c r="BI161" i="6"/>
  <c r="BH161" i="6"/>
  <c r="BG161" i="6"/>
  <c r="BF161" i="6"/>
  <c r="T161" i="6"/>
  <c r="R161" i="6"/>
  <c r="P161" i="6"/>
  <c r="BI159" i="6"/>
  <c r="BH159" i="6"/>
  <c r="BG159" i="6"/>
  <c r="BF159" i="6"/>
  <c r="T159" i="6"/>
  <c r="R159" i="6"/>
  <c r="P159" i="6"/>
  <c r="BI157" i="6"/>
  <c r="BH157" i="6"/>
  <c r="BG157" i="6"/>
  <c r="BF157" i="6"/>
  <c r="T157" i="6"/>
  <c r="R157" i="6"/>
  <c r="P157" i="6"/>
  <c r="BI154" i="6"/>
  <c r="BH154" i="6"/>
  <c r="BG154" i="6"/>
  <c r="BF154" i="6"/>
  <c r="T154" i="6"/>
  <c r="R154" i="6"/>
  <c r="P154" i="6"/>
  <c r="BI151" i="6"/>
  <c r="BH151" i="6"/>
  <c r="BG151" i="6"/>
  <c r="BF151" i="6"/>
  <c r="T151" i="6"/>
  <c r="R151" i="6"/>
  <c r="P151" i="6"/>
  <c r="BI148" i="6"/>
  <c r="BH148" i="6"/>
  <c r="BG148" i="6"/>
  <c r="BF148" i="6"/>
  <c r="T148" i="6"/>
  <c r="R148" i="6"/>
  <c r="P148" i="6"/>
  <c r="BI145" i="6"/>
  <c r="BH145" i="6"/>
  <c r="BG145" i="6"/>
  <c r="BF145" i="6"/>
  <c r="T145" i="6"/>
  <c r="R145" i="6"/>
  <c r="P145" i="6"/>
  <c r="BI143" i="6"/>
  <c r="BH143" i="6"/>
  <c r="BG143" i="6"/>
  <c r="BF143" i="6"/>
  <c r="T143" i="6"/>
  <c r="R143" i="6"/>
  <c r="P143" i="6"/>
  <c r="BI140" i="6"/>
  <c r="BH140" i="6"/>
  <c r="BG140" i="6"/>
  <c r="BF140" i="6"/>
  <c r="T140" i="6"/>
  <c r="R140" i="6"/>
  <c r="P140" i="6"/>
  <c r="BI129" i="6"/>
  <c r="BH129" i="6"/>
  <c r="BG129" i="6"/>
  <c r="BF129" i="6"/>
  <c r="T129" i="6"/>
  <c r="R129" i="6"/>
  <c r="P129" i="6"/>
  <c r="BI127" i="6"/>
  <c r="BH127" i="6"/>
  <c r="BG127" i="6"/>
  <c r="BF127" i="6"/>
  <c r="T127" i="6"/>
  <c r="R127" i="6"/>
  <c r="P127" i="6"/>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J114" i="6"/>
  <c r="J113" i="6"/>
  <c r="F113" i="6"/>
  <c r="F111" i="6"/>
  <c r="E109" i="6"/>
  <c r="J92" i="6"/>
  <c r="J91" i="6"/>
  <c r="F91" i="6"/>
  <c r="F89" i="6"/>
  <c r="E87" i="6"/>
  <c r="J18" i="6"/>
  <c r="E18" i="6"/>
  <c r="F114" i="6" s="1"/>
  <c r="J17" i="6"/>
  <c r="J12" i="6"/>
  <c r="J89" i="6" s="1"/>
  <c r="E7" i="6"/>
  <c r="E107" i="6"/>
  <c r="J37" i="5"/>
  <c r="J36" i="5"/>
  <c r="AY98" i="1" s="1"/>
  <c r="J35" i="5"/>
  <c r="AX98" i="1"/>
  <c r="BI649" i="5"/>
  <c r="BH649" i="5"/>
  <c r="BG649" i="5"/>
  <c r="BF649" i="5"/>
  <c r="T649" i="5"/>
  <c r="R649" i="5"/>
  <c r="P649" i="5"/>
  <c r="BI647" i="5"/>
  <c r="BH647" i="5"/>
  <c r="BG647" i="5"/>
  <c r="BF647" i="5"/>
  <c r="T647" i="5"/>
  <c r="R647" i="5"/>
  <c r="P647" i="5"/>
  <c r="BI642" i="5"/>
  <c r="BH642" i="5"/>
  <c r="BG642" i="5"/>
  <c r="BF642" i="5"/>
  <c r="T642" i="5"/>
  <c r="R642" i="5"/>
  <c r="P642" i="5"/>
  <c r="BI639" i="5"/>
  <c r="BH639" i="5"/>
  <c r="BG639" i="5"/>
  <c r="BF639" i="5"/>
  <c r="T639" i="5"/>
  <c r="R639" i="5"/>
  <c r="P639" i="5"/>
  <c r="BI636" i="5"/>
  <c r="BH636" i="5"/>
  <c r="BG636" i="5"/>
  <c r="BF636" i="5"/>
  <c r="T636" i="5"/>
  <c r="R636" i="5"/>
  <c r="P636" i="5"/>
  <c r="BI633" i="5"/>
  <c r="BH633" i="5"/>
  <c r="BG633" i="5"/>
  <c r="BF633" i="5"/>
  <c r="T633" i="5"/>
  <c r="R633" i="5"/>
  <c r="P633" i="5"/>
  <c r="BI630" i="5"/>
  <c r="BH630" i="5"/>
  <c r="BG630" i="5"/>
  <c r="BF630" i="5"/>
  <c r="T630" i="5"/>
  <c r="R630" i="5"/>
  <c r="P630" i="5"/>
  <c r="BI627" i="5"/>
  <c r="BH627" i="5"/>
  <c r="BG627" i="5"/>
  <c r="BF627" i="5"/>
  <c r="T627" i="5"/>
  <c r="R627" i="5"/>
  <c r="P627" i="5"/>
  <c r="BI624" i="5"/>
  <c r="BH624" i="5"/>
  <c r="BG624" i="5"/>
  <c r="BF624" i="5"/>
  <c r="T624" i="5"/>
  <c r="R624" i="5"/>
  <c r="P624" i="5"/>
  <c r="BI616" i="5"/>
  <c r="BH616" i="5"/>
  <c r="BG616" i="5"/>
  <c r="BF616" i="5"/>
  <c r="T616" i="5"/>
  <c r="R616" i="5"/>
  <c r="P616" i="5"/>
  <c r="BI610" i="5"/>
  <c r="BH610" i="5"/>
  <c r="BG610" i="5"/>
  <c r="BF610" i="5"/>
  <c r="T610" i="5"/>
  <c r="R610" i="5"/>
  <c r="P610" i="5"/>
  <c r="BI606" i="5"/>
  <c r="BH606" i="5"/>
  <c r="BG606" i="5"/>
  <c r="BF606" i="5"/>
  <c r="T606" i="5"/>
  <c r="R606" i="5"/>
  <c r="P606" i="5"/>
  <c r="BI586" i="5"/>
  <c r="BH586" i="5"/>
  <c r="BG586" i="5"/>
  <c r="BF586" i="5"/>
  <c r="T586" i="5"/>
  <c r="R586" i="5"/>
  <c r="P586" i="5"/>
  <c r="BI576" i="5"/>
  <c r="BH576" i="5"/>
  <c r="BG576" i="5"/>
  <c r="BF576" i="5"/>
  <c r="T576" i="5"/>
  <c r="R576" i="5"/>
  <c r="P576" i="5"/>
  <c r="BI563" i="5"/>
  <c r="BH563" i="5"/>
  <c r="BG563" i="5"/>
  <c r="BF563" i="5"/>
  <c r="T563" i="5"/>
  <c r="R563" i="5"/>
  <c r="P563" i="5"/>
  <c r="BI557" i="5"/>
  <c r="BH557" i="5"/>
  <c r="BG557" i="5"/>
  <c r="BF557" i="5"/>
  <c r="T557" i="5"/>
  <c r="R557" i="5"/>
  <c r="P557" i="5"/>
  <c r="BI544" i="5"/>
  <c r="BH544" i="5"/>
  <c r="BG544" i="5"/>
  <c r="BF544" i="5"/>
  <c r="T544" i="5"/>
  <c r="R544" i="5"/>
  <c r="P544" i="5"/>
  <c r="BI541" i="5"/>
  <c r="BH541" i="5"/>
  <c r="BG541" i="5"/>
  <c r="BF541" i="5"/>
  <c r="T541" i="5"/>
  <c r="T540" i="5"/>
  <c r="R541" i="5"/>
  <c r="R540" i="5"/>
  <c r="P541" i="5"/>
  <c r="P540" i="5"/>
  <c r="BI538" i="5"/>
  <c r="BH538" i="5"/>
  <c r="BG538" i="5"/>
  <c r="BF538" i="5"/>
  <c r="T538" i="5"/>
  <c r="R538" i="5"/>
  <c r="P538" i="5"/>
  <c r="BI536" i="5"/>
  <c r="BH536" i="5"/>
  <c r="BG536" i="5"/>
  <c r="BF536" i="5"/>
  <c r="T536" i="5"/>
  <c r="R536" i="5"/>
  <c r="P536" i="5"/>
  <c r="BI530" i="5"/>
  <c r="BH530" i="5"/>
  <c r="BG530" i="5"/>
  <c r="BF530" i="5"/>
  <c r="T530" i="5"/>
  <c r="R530" i="5"/>
  <c r="P530" i="5"/>
  <c r="BI523" i="5"/>
  <c r="BH523" i="5"/>
  <c r="BG523" i="5"/>
  <c r="BF523" i="5"/>
  <c r="T523" i="5"/>
  <c r="R523" i="5"/>
  <c r="P523" i="5"/>
  <c r="BI520" i="5"/>
  <c r="BH520" i="5"/>
  <c r="BG520" i="5"/>
  <c r="BF520" i="5"/>
  <c r="T520" i="5"/>
  <c r="R520" i="5"/>
  <c r="P520" i="5"/>
  <c r="BI514" i="5"/>
  <c r="BH514" i="5"/>
  <c r="BG514" i="5"/>
  <c r="BF514" i="5"/>
  <c r="T514" i="5"/>
  <c r="R514" i="5"/>
  <c r="P514" i="5"/>
  <c r="BI512" i="5"/>
  <c r="BH512" i="5"/>
  <c r="BG512" i="5"/>
  <c r="BF512" i="5"/>
  <c r="T512" i="5"/>
  <c r="R512" i="5"/>
  <c r="P512" i="5"/>
  <c r="BI506" i="5"/>
  <c r="BH506" i="5"/>
  <c r="BG506" i="5"/>
  <c r="BF506" i="5"/>
  <c r="T506" i="5"/>
  <c r="R506" i="5"/>
  <c r="P506" i="5"/>
  <c r="BI501" i="5"/>
  <c r="BH501" i="5"/>
  <c r="BG501" i="5"/>
  <c r="BF501" i="5"/>
  <c r="T501" i="5"/>
  <c r="R501" i="5"/>
  <c r="P501" i="5"/>
  <c r="BI496" i="5"/>
  <c r="BH496" i="5"/>
  <c r="BG496" i="5"/>
  <c r="BF496" i="5"/>
  <c r="T496" i="5"/>
  <c r="R496" i="5"/>
  <c r="P496" i="5"/>
  <c r="BI493" i="5"/>
  <c r="BH493" i="5"/>
  <c r="BG493" i="5"/>
  <c r="BF493" i="5"/>
  <c r="T493" i="5"/>
  <c r="R493" i="5"/>
  <c r="P493" i="5"/>
  <c r="BI487" i="5"/>
  <c r="BH487" i="5"/>
  <c r="BG487" i="5"/>
  <c r="BF487" i="5"/>
  <c r="T487" i="5"/>
  <c r="R487" i="5"/>
  <c r="P487" i="5"/>
  <c r="BI484" i="5"/>
  <c r="BH484" i="5"/>
  <c r="BG484" i="5"/>
  <c r="BF484" i="5"/>
  <c r="T484" i="5"/>
  <c r="R484" i="5"/>
  <c r="P484" i="5"/>
  <c r="BI479" i="5"/>
  <c r="BH479" i="5"/>
  <c r="BG479" i="5"/>
  <c r="BF479" i="5"/>
  <c r="T479" i="5"/>
  <c r="R479" i="5"/>
  <c r="P479" i="5"/>
  <c r="BI476" i="5"/>
  <c r="BH476" i="5"/>
  <c r="BG476" i="5"/>
  <c r="BF476" i="5"/>
  <c r="T476" i="5"/>
  <c r="R476" i="5"/>
  <c r="P476" i="5"/>
  <c r="BI473" i="5"/>
  <c r="BH473" i="5"/>
  <c r="BG473" i="5"/>
  <c r="BF473" i="5"/>
  <c r="T473" i="5"/>
  <c r="R473" i="5"/>
  <c r="P473" i="5"/>
  <c r="BI471" i="5"/>
  <c r="BH471" i="5"/>
  <c r="BG471" i="5"/>
  <c r="BF471" i="5"/>
  <c r="T471" i="5"/>
  <c r="R471" i="5"/>
  <c r="P471" i="5"/>
  <c r="BI469" i="5"/>
  <c r="BH469" i="5"/>
  <c r="BG469" i="5"/>
  <c r="BF469" i="5"/>
  <c r="T469" i="5"/>
  <c r="R469" i="5"/>
  <c r="P469" i="5"/>
  <c r="BI467" i="5"/>
  <c r="BH467" i="5"/>
  <c r="BG467" i="5"/>
  <c r="BF467" i="5"/>
  <c r="T467" i="5"/>
  <c r="R467" i="5"/>
  <c r="P467" i="5"/>
  <c r="BI465" i="5"/>
  <c r="BH465" i="5"/>
  <c r="BG465" i="5"/>
  <c r="BF465" i="5"/>
  <c r="T465" i="5"/>
  <c r="R465" i="5"/>
  <c r="P465" i="5"/>
  <c r="BI463" i="5"/>
  <c r="BH463" i="5"/>
  <c r="BG463" i="5"/>
  <c r="BF463" i="5"/>
  <c r="T463" i="5"/>
  <c r="R463" i="5"/>
  <c r="P463" i="5"/>
  <c r="BI461" i="5"/>
  <c r="BH461" i="5"/>
  <c r="BG461" i="5"/>
  <c r="BF461" i="5"/>
  <c r="T461" i="5"/>
  <c r="R461" i="5"/>
  <c r="P461" i="5"/>
  <c r="BI458" i="5"/>
  <c r="BH458" i="5"/>
  <c r="BG458" i="5"/>
  <c r="BF458" i="5"/>
  <c r="T458" i="5"/>
  <c r="R458" i="5"/>
  <c r="P458" i="5"/>
  <c r="BI455" i="5"/>
  <c r="BH455" i="5"/>
  <c r="BG455" i="5"/>
  <c r="BF455" i="5"/>
  <c r="T455" i="5"/>
  <c r="R455" i="5"/>
  <c r="P455" i="5"/>
  <c r="BI453" i="5"/>
  <c r="BH453" i="5"/>
  <c r="BG453" i="5"/>
  <c r="BF453" i="5"/>
  <c r="T453" i="5"/>
  <c r="R453" i="5"/>
  <c r="P453" i="5"/>
  <c r="BI450" i="5"/>
  <c r="BH450" i="5"/>
  <c r="BG450" i="5"/>
  <c r="BF450" i="5"/>
  <c r="T450" i="5"/>
  <c r="R450" i="5"/>
  <c r="P450" i="5"/>
  <c r="BI448" i="5"/>
  <c r="BH448" i="5"/>
  <c r="BG448" i="5"/>
  <c r="BF448" i="5"/>
  <c r="T448" i="5"/>
  <c r="R448" i="5"/>
  <c r="P448" i="5"/>
  <c r="BI446" i="5"/>
  <c r="BH446" i="5"/>
  <c r="BG446" i="5"/>
  <c r="BF446" i="5"/>
  <c r="T446" i="5"/>
  <c r="R446" i="5"/>
  <c r="P446" i="5"/>
  <c r="BI444" i="5"/>
  <c r="BH444" i="5"/>
  <c r="BG444" i="5"/>
  <c r="BF444" i="5"/>
  <c r="T444" i="5"/>
  <c r="R444" i="5"/>
  <c r="P444" i="5"/>
  <c r="BI442" i="5"/>
  <c r="BH442" i="5"/>
  <c r="BG442" i="5"/>
  <c r="BF442" i="5"/>
  <c r="T442" i="5"/>
  <c r="R442" i="5"/>
  <c r="P442" i="5"/>
  <c r="BI439" i="5"/>
  <c r="BH439" i="5"/>
  <c r="BG439" i="5"/>
  <c r="BF439" i="5"/>
  <c r="T439" i="5"/>
  <c r="R439" i="5"/>
  <c r="P439" i="5"/>
  <c r="BI436" i="5"/>
  <c r="BH436" i="5"/>
  <c r="BG436" i="5"/>
  <c r="BF436" i="5"/>
  <c r="T436" i="5"/>
  <c r="R436" i="5"/>
  <c r="P436" i="5"/>
  <c r="BI434" i="5"/>
  <c r="BH434" i="5"/>
  <c r="BG434" i="5"/>
  <c r="BF434" i="5"/>
  <c r="T434" i="5"/>
  <c r="R434" i="5"/>
  <c r="P434" i="5"/>
  <c r="BI432" i="5"/>
  <c r="BH432" i="5"/>
  <c r="BG432" i="5"/>
  <c r="BF432" i="5"/>
  <c r="T432" i="5"/>
  <c r="R432" i="5"/>
  <c r="P432" i="5"/>
  <c r="BI430" i="5"/>
  <c r="BH430" i="5"/>
  <c r="BG430" i="5"/>
  <c r="BF430" i="5"/>
  <c r="T430" i="5"/>
  <c r="R430" i="5"/>
  <c r="P430" i="5"/>
  <c r="BI428" i="5"/>
  <c r="BH428" i="5"/>
  <c r="BG428" i="5"/>
  <c r="BF428" i="5"/>
  <c r="T428" i="5"/>
  <c r="R428" i="5"/>
  <c r="P428" i="5"/>
  <c r="BI425" i="5"/>
  <c r="BH425" i="5"/>
  <c r="BG425" i="5"/>
  <c r="BF425" i="5"/>
  <c r="T425" i="5"/>
  <c r="R425" i="5"/>
  <c r="P425" i="5"/>
  <c r="BI422" i="5"/>
  <c r="BH422" i="5"/>
  <c r="BG422" i="5"/>
  <c r="BF422" i="5"/>
  <c r="T422" i="5"/>
  <c r="R422" i="5"/>
  <c r="P422" i="5"/>
  <c r="BI418" i="5"/>
  <c r="BH418" i="5"/>
  <c r="BG418" i="5"/>
  <c r="BF418" i="5"/>
  <c r="T418" i="5"/>
  <c r="R418" i="5"/>
  <c r="P418" i="5"/>
  <c r="BI415" i="5"/>
  <c r="BH415" i="5"/>
  <c r="BG415" i="5"/>
  <c r="BF415" i="5"/>
  <c r="T415" i="5"/>
  <c r="R415" i="5"/>
  <c r="P415" i="5"/>
  <c r="BI413" i="5"/>
  <c r="BH413" i="5"/>
  <c r="BG413" i="5"/>
  <c r="BF413" i="5"/>
  <c r="T413" i="5"/>
  <c r="R413" i="5"/>
  <c r="P413" i="5"/>
  <c r="BI411" i="5"/>
  <c r="BH411" i="5"/>
  <c r="BG411" i="5"/>
  <c r="BF411" i="5"/>
  <c r="T411" i="5"/>
  <c r="R411" i="5"/>
  <c r="P411" i="5"/>
  <c r="BI409" i="5"/>
  <c r="BH409" i="5"/>
  <c r="BG409" i="5"/>
  <c r="BF409" i="5"/>
  <c r="T409" i="5"/>
  <c r="R409" i="5"/>
  <c r="P409" i="5"/>
  <c r="BI407" i="5"/>
  <c r="BH407" i="5"/>
  <c r="BG407" i="5"/>
  <c r="BF407" i="5"/>
  <c r="T407" i="5"/>
  <c r="R407" i="5"/>
  <c r="P407" i="5"/>
  <c r="BI404" i="5"/>
  <c r="BH404" i="5"/>
  <c r="BG404" i="5"/>
  <c r="BF404" i="5"/>
  <c r="T404" i="5"/>
  <c r="R404" i="5"/>
  <c r="P404" i="5"/>
  <c r="BI401" i="5"/>
  <c r="BH401" i="5"/>
  <c r="BG401" i="5"/>
  <c r="BF401" i="5"/>
  <c r="T401" i="5"/>
  <c r="R401" i="5"/>
  <c r="P401" i="5"/>
  <c r="BI398" i="5"/>
  <c r="BH398" i="5"/>
  <c r="BG398" i="5"/>
  <c r="BF398" i="5"/>
  <c r="T398" i="5"/>
  <c r="R398" i="5"/>
  <c r="P398" i="5"/>
  <c r="BI394" i="5"/>
  <c r="BH394" i="5"/>
  <c r="BG394" i="5"/>
  <c r="BF394" i="5"/>
  <c r="T394" i="5"/>
  <c r="R394" i="5"/>
  <c r="P394" i="5"/>
  <c r="BI390" i="5"/>
  <c r="BH390" i="5"/>
  <c r="BG390" i="5"/>
  <c r="BF390" i="5"/>
  <c r="T390" i="5"/>
  <c r="R390" i="5"/>
  <c r="P390" i="5"/>
  <c r="BI388" i="5"/>
  <c r="BH388" i="5"/>
  <c r="BG388" i="5"/>
  <c r="BF388" i="5"/>
  <c r="T388" i="5"/>
  <c r="R388" i="5"/>
  <c r="P388" i="5"/>
  <c r="BI386" i="5"/>
  <c r="BH386" i="5"/>
  <c r="BG386" i="5"/>
  <c r="BF386" i="5"/>
  <c r="T386" i="5"/>
  <c r="R386" i="5"/>
  <c r="P386" i="5"/>
  <c r="BI382" i="5"/>
  <c r="BH382" i="5"/>
  <c r="BG382" i="5"/>
  <c r="BF382" i="5"/>
  <c r="T382" i="5"/>
  <c r="R382" i="5"/>
  <c r="P382" i="5"/>
  <c r="BI378" i="5"/>
  <c r="BH378" i="5"/>
  <c r="BG378" i="5"/>
  <c r="BF378" i="5"/>
  <c r="T378" i="5"/>
  <c r="R378" i="5"/>
  <c r="P378" i="5"/>
  <c r="BI374" i="5"/>
  <c r="BH374" i="5"/>
  <c r="BG374" i="5"/>
  <c r="BF374" i="5"/>
  <c r="T374" i="5"/>
  <c r="R374" i="5"/>
  <c r="P374" i="5"/>
  <c r="BI370" i="5"/>
  <c r="BH370" i="5"/>
  <c r="BG370" i="5"/>
  <c r="BF370" i="5"/>
  <c r="T370" i="5"/>
  <c r="R370" i="5"/>
  <c r="P370" i="5"/>
  <c r="BI366" i="5"/>
  <c r="BH366" i="5"/>
  <c r="BG366" i="5"/>
  <c r="BF366" i="5"/>
  <c r="T366" i="5"/>
  <c r="R366" i="5"/>
  <c r="P366" i="5"/>
  <c r="BI360" i="5"/>
  <c r="BH360" i="5"/>
  <c r="BG360" i="5"/>
  <c r="BF360" i="5"/>
  <c r="T360" i="5"/>
  <c r="R360" i="5"/>
  <c r="P360" i="5"/>
  <c r="BI356" i="5"/>
  <c r="BH356" i="5"/>
  <c r="BG356" i="5"/>
  <c r="BF356" i="5"/>
  <c r="T356" i="5"/>
  <c r="R356" i="5"/>
  <c r="P356" i="5"/>
  <c r="BI350" i="5"/>
  <c r="BH350" i="5"/>
  <c r="BG350" i="5"/>
  <c r="BF350" i="5"/>
  <c r="T350" i="5"/>
  <c r="R350" i="5"/>
  <c r="P350" i="5"/>
  <c r="BI347" i="5"/>
  <c r="BH347" i="5"/>
  <c r="BG347" i="5"/>
  <c r="BF347" i="5"/>
  <c r="T347" i="5"/>
  <c r="R347" i="5"/>
  <c r="P347" i="5"/>
  <c r="BI333" i="5"/>
  <c r="BH333" i="5"/>
  <c r="BG333" i="5"/>
  <c r="BF333" i="5"/>
  <c r="T333" i="5"/>
  <c r="R333" i="5"/>
  <c r="P333" i="5"/>
  <c r="BI331" i="5"/>
  <c r="BH331" i="5"/>
  <c r="BG331" i="5"/>
  <c r="BF331" i="5"/>
  <c r="T331" i="5"/>
  <c r="R331" i="5"/>
  <c r="P331" i="5"/>
  <c r="BI329" i="5"/>
  <c r="BH329" i="5"/>
  <c r="BG329" i="5"/>
  <c r="BF329" i="5"/>
  <c r="T329" i="5"/>
  <c r="R329" i="5"/>
  <c r="P329" i="5"/>
  <c r="BI323" i="5"/>
  <c r="BH323" i="5"/>
  <c r="BG323" i="5"/>
  <c r="BF323" i="5"/>
  <c r="T323" i="5"/>
  <c r="R323" i="5"/>
  <c r="P323" i="5"/>
  <c r="BI320" i="5"/>
  <c r="BH320" i="5"/>
  <c r="BG320" i="5"/>
  <c r="BF320" i="5"/>
  <c r="T320" i="5"/>
  <c r="R320" i="5"/>
  <c r="P320" i="5"/>
  <c r="BI306" i="5"/>
  <c r="BH306" i="5"/>
  <c r="BG306" i="5"/>
  <c r="BF306" i="5"/>
  <c r="T306" i="5"/>
  <c r="R306" i="5"/>
  <c r="P306" i="5"/>
  <c r="BI303" i="5"/>
  <c r="BH303" i="5"/>
  <c r="BG303" i="5"/>
  <c r="BF303" i="5"/>
  <c r="T303" i="5"/>
  <c r="R303" i="5"/>
  <c r="P303" i="5"/>
  <c r="BI301" i="5"/>
  <c r="BH301" i="5"/>
  <c r="BG301" i="5"/>
  <c r="BF301" i="5"/>
  <c r="T301" i="5"/>
  <c r="R301" i="5"/>
  <c r="P301" i="5"/>
  <c r="BI294" i="5"/>
  <c r="BH294" i="5"/>
  <c r="BG294" i="5"/>
  <c r="BF294" i="5"/>
  <c r="T294" i="5"/>
  <c r="R294" i="5"/>
  <c r="P294" i="5"/>
  <c r="BI282" i="5"/>
  <c r="BH282" i="5"/>
  <c r="BG282" i="5"/>
  <c r="BF282" i="5"/>
  <c r="T282" i="5"/>
  <c r="R282" i="5"/>
  <c r="P282" i="5"/>
  <c r="BI280" i="5"/>
  <c r="BH280" i="5"/>
  <c r="BG280" i="5"/>
  <c r="BF280" i="5"/>
  <c r="T280" i="5"/>
  <c r="R280" i="5"/>
  <c r="P280" i="5"/>
  <c r="BI268" i="5"/>
  <c r="BH268" i="5"/>
  <c r="BG268" i="5"/>
  <c r="BF268" i="5"/>
  <c r="T268" i="5"/>
  <c r="R268" i="5"/>
  <c r="P268" i="5"/>
  <c r="BI256" i="5"/>
  <c r="BH256" i="5"/>
  <c r="BG256" i="5"/>
  <c r="BF256" i="5"/>
  <c r="T256" i="5"/>
  <c r="R256" i="5"/>
  <c r="P256" i="5"/>
  <c r="BI245" i="5"/>
  <c r="BH245" i="5"/>
  <c r="BG245" i="5"/>
  <c r="BF245" i="5"/>
  <c r="T245" i="5"/>
  <c r="R245" i="5"/>
  <c r="P245" i="5"/>
  <c r="BI234" i="5"/>
  <c r="BH234" i="5"/>
  <c r="BG234" i="5"/>
  <c r="BF234" i="5"/>
  <c r="T234" i="5"/>
  <c r="R234" i="5"/>
  <c r="P234" i="5"/>
  <c r="BI227" i="5"/>
  <c r="BH227" i="5"/>
  <c r="BG227" i="5"/>
  <c r="BF227" i="5"/>
  <c r="T227" i="5"/>
  <c r="R227" i="5"/>
  <c r="P227" i="5"/>
  <c r="BI219" i="5"/>
  <c r="BH219" i="5"/>
  <c r="BG219" i="5"/>
  <c r="BF219" i="5"/>
  <c r="T219" i="5"/>
  <c r="R219" i="5"/>
  <c r="P219" i="5"/>
  <c r="BI212" i="5"/>
  <c r="BH212" i="5"/>
  <c r="BG212" i="5"/>
  <c r="BF212" i="5"/>
  <c r="T212" i="5"/>
  <c r="R212" i="5"/>
  <c r="P212" i="5"/>
  <c r="BI200" i="5"/>
  <c r="BH200" i="5"/>
  <c r="BG200" i="5"/>
  <c r="BF200" i="5"/>
  <c r="T200" i="5"/>
  <c r="R200" i="5"/>
  <c r="P200" i="5"/>
  <c r="BI194" i="5"/>
  <c r="BH194" i="5"/>
  <c r="BG194" i="5"/>
  <c r="BF194" i="5"/>
  <c r="T194" i="5"/>
  <c r="R194" i="5"/>
  <c r="P194" i="5"/>
  <c r="BI190" i="5"/>
  <c r="BH190" i="5"/>
  <c r="BG190" i="5"/>
  <c r="BF190" i="5"/>
  <c r="T190" i="5"/>
  <c r="R190" i="5"/>
  <c r="P190" i="5"/>
  <c r="BI184" i="5"/>
  <c r="BH184" i="5"/>
  <c r="BG184" i="5"/>
  <c r="BF184" i="5"/>
  <c r="T184" i="5"/>
  <c r="R184" i="5"/>
  <c r="P184" i="5"/>
  <c r="BI181" i="5"/>
  <c r="BH181" i="5"/>
  <c r="BG181" i="5"/>
  <c r="BF181" i="5"/>
  <c r="T181" i="5"/>
  <c r="R181" i="5"/>
  <c r="P181" i="5"/>
  <c r="BI171" i="5"/>
  <c r="BH171" i="5"/>
  <c r="BG171" i="5"/>
  <c r="BF171" i="5"/>
  <c r="T171" i="5"/>
  <c r="R171" i="5"/>
  <c r="P171" i="5"/>
  <c r="BI166" i="5"/>
  <c r="BH166" i="5"/>
  <c r="BG166" i="5"/>
  <c r="BF166" i="5"/>
  <c r="T166" i="5"/>
  <c r="R166" i="5"/>
  <c r="P166" i="5"/>
  <c r="BI160" i="5"/>
  <c r="BH160" i="5"/>
  <c r="BG160" i="5"/>
  <c r="BF160" i="5"/>
  <c r="T160" i="5"/>
  <c r="R160" i="5"/>
  <c r="P160" i="5"/>
  <c r="BI155" i="5"/>
  <c r="BH155" i="5"/>
  <c r="BG155" i="5"/>
  <c r="BF155" i="5"/>
  <c r="T155" i="5"/>
  <c r="R155" i="5"/>
  <c r="P155" i="5"/>
  <c r="BI150" i="5"/>
  <c r="BH150" i="5"/>
  <c r="BG150" i="5"/>
  <c r="BF150" i="5"/>
  <c r="T150" i="5"/>
  <c r="R150" i="5"/>
  <c r="P150" i="5"/>
  <c r="BI148" i="5"/>
  <c r="BH148" i="5"/>
  <c r="BG148" i="5"/>
  <c r="BF148" i="5"/>
  <c r="T148" i="5"/>
  <c r="R148" i="5"/>
  <c r="P148" i="5"/>
  <c r="BI145" i="5"/>
  <c r="BH145" i="5"/>
  <c r="BG145" i="5"/>
  <c r="BF145" i="5"/>
  <c r="T145" i="5"/>
  <c r="R145" i="5"/>
  <c r="P145" i="5"/>
  <c r="BI133" i="5"/>
  <c r="BH133" i="5"/>
  <c r="BG133" i="5"/>
  <c r="BF133" i="5"/>
  <c r="T133" i="5"/>
  <c r="T122" i="5" s="1"/>
  <c r="T121" i="5" s="1"/>
  <c r="R133" i="5"/>
  <c r="P133" i="5"/>
  <c r="BI129" i="5"/>
  <c r="BH129" i="5"/>
  <c r="BG129" i="5"/>
  <c r="BF129" i="5"/>
  <c r="T129" i="5"/>
  <c r="R129" i="5"/>
  <c r="P129" i="5"/>
  <c r="BI123" i="5"/>
  <c r="BH123" i="5"/>
  <c r="BG123" i="5"/>
  <c r="BF123" i="5"/>
  <c r="T123" i="5"/>
  <c r="R123" i="5"/>
  <c r="R122" i="5" s="1"/>
  <c r="R121" i="5" s="1"/>
  <c r="P123" i="5"/>
  <c r="P122" i="5"/>
  <c r="P121" i="5" s="1"/>
  <c r="J117" i="5"/>
  <c r="J116" i="5"/>
  <c r="F116" i="5"/>
  <c r="F114" i="5"/>
  <c r="E112" i="5"/>
  <c r="J92" i="5"/>
  <c r="J91" i="5"/>
  <c r="F91" i="5"/>
  <c r="F89" i="5"/>
  <c r="E87" i="5"/>
  <c r="J18" i="5"/>
  <c r="E18" i="5"/>
  <c r="F117" i="5"/>
  <c r="J17" i="5"/>
  <c r="J12" i="5"/>
  <c r="J114" i="5" s="1"/>
  <c r="E7" i="5"/>
  <c r="E110" i="5" s="1"/>
  <c r="J37" i="4"/>
  <c r="J36" i="4"/>
  <c r="AY97" i="1"/>
  <c r="J35" i="4"/>
  <c r="AX97" i="1"/>
  <c r="BI688" i="4"/>
  <c r="BH688" i="4"/>
  <c r="BG688" i="4"/>
  <c r="BF688" i="4"/>
  <c r="T688" i="4"/>
  <c r="R688" i="4"/>
  <c r="P688" i="4"/>
  <c r="BI686" i="4"/>
  <c r="BH686" i="4"/>
  <c r="BG686" i="4"/>
  <c r="BF686" i="4"/>
  <c r="T686" i="4"/>
  <c r="R686" i="4"/>
  <c r="P686" i="4"/>
  <c r="BI675" i="4"/>
  <c r="BH675" i="4"/>
  <c r="BG675" i="4"/>
  <c r="BF675" i="4"/>
  <c r="T675" i="4"/>
  <c r="R675" i="4"/>
  <c r="P675" i="4"/>
  <c r="BI672" i="4"/>
  <c r="BH672" i="4"/>
  <c r="BG672" i="4"/>
  <c r="BF672" i="4"/>
  <c r="T672" i="4"/>
  <c r="R672" i="4"/>
  <c r="P672" i="4"/>
  <c r="BI669" i="4"/>
  <c r="BH669" i="4"/>
  <c r="BG669" i="4"/>
  <c r="BF669" i="4"/>
  <c r="T669" i="4"/>
  <c r="R669" i="4"/>
  <c r="P669" i="4"/>
  <c r="BI664" i="4"/>
  <c r="BH664" i="4"/>
  <c r="BG664" i="4"/>
  <c r="BF664" i="4"/>
  <c r="T664" i="4"/>
  <c r="R664" i="4"/>
  <c r="P664" i="4"/>
  <c r="BI661" i="4"/>
  <c r="BH661" i="4"/>
  <c r="BG661" i="4"/>
  <c r="BF661" i="4"/>
  <c r="T661" i="4"/>
  <c r="R661" i="4"/>
  <c r="P661" i="4"/>
  <c r="BI658" i="4"/>
  <c r="BH658" i="4"/>
  <c r="BG658" i="4"/>
  <c r="BF658" i="4"/>
  <c r="T658" i="4"/>
  <c r="R658" i="4"/>
  <c r="P658" i="4"/>
  <c r="BI655" i="4"/>
  <c r="BH655" i="4"/>
  <c r="BG655" i="4"/>
  <c r="BF655" i="4"/>
  <c r="T655" i="4"/>
  <c r="R655" i="4"/>
  <c r="P655" i="4"/>
  <c r="BI647" i="4"/>
  <c r="BH647" i="4"/>
  <c r="BG647" i="4"/>
  <c r="BF647" i="4"/>
  <c r="T647" i="4"/>
  <c r="R647" i="4"/>
  <c r="P647" i="4"/>
  <c r="BI637" i="4"/>
  <c r="BH637" i="4"/>
  <c r="BG637" i="4"/>
  <c r="BF637" i="4"/>
  <c r="T637" i="4"/>
  <c r="R637" i="4"/>
  <c r="P637" i="4"/>
  <c r="BI633" i="4"/>
  <c r="BH633" i="4"/>
  <c r="BG633" i="4"/>
  <c r="BF633" i="4"/>
  <c r="T633" i="4"/>
  <c r="R633" i="4"/>
  <c r="P633" i="4"/>
  <c r="BI613" i="4"/>
  <c r="BH613" i="4"/>
  <c r="BG613" i="4"/>
  <c r="BF613" i="4"/>
  <c r="T613" i="4"/>
  <c r="R613" i="4"/>
  <c r="P613" i="4"/>
  <c r="BI604" i="4"/>
  <c r="BH604" i="4"/>
  <c r="BG604" i="4"/>
  <c r="BF604" i="4"/>
  <c r="T604" i="4"/>
  <c r="R604" i="4"/>
  <c r="P604" i="4"/>
  <c r="BI589" i="4"/>
  <c r="BH589" i="4"/>
  <c r="BG589" i="4"/>
  <c r="BF589" i="4"/>
  <c r="T589" i="4"/>
  <c r="R589" i="4"/>
  <c r="P589" i="4"/>
  <c r="BI583" i="4"/>
  <c r="BH583" i="4"/>
  <c r="BG583" i="4"/>
  <c r="BF583" i="4"/>
  <c r="T583" i="4"/>
  <c r="R583" i="4"/>
  <c r="P583" i="4"/>
  <c r="BI569" i="4"/>
  <c r="BH569" i="4"/>
  <c r="BG569" i="4"/>
  <c r="BF569" i="4"/>
  <c r="T569" i="4"/>
  <c r="R569" i="4"/>
  <c r="P569" i="4"/>
  <c r="BI566" i="4"/>
  <c r="BH566" i="4"/>
  <c r="BG566" i="4"/>
  <c r="BF566" i="4"/>
  <c r="T566" i="4"/>
  <c r="R566" i="4"/>
  <c r="P566" i="4"/>
  <c r="BI564" i="4"/>
  <c r="BH564" i="4"/>
  <c r="BG564" i="4"/>
  <c r="BF564" i="4"/>
  <c r="T564" i="4"/>
  <c r="R564" i="4"/>
  <c r="P564" i="4"/>
  <c r="BI561" i="4"/>
  <c r="BH561" i="4"/>
  <c r="BG561" i="4"/>
  <c r="BF561" i="4"/>
  <c r="T561" i="4"/>
  <c r="R561" i="4"/>
  <c r="P561" i="4"/>
  <c r="BI559" i="4"/>
  <c r="BH559" i="4"/>
  <c r="BG559" i="4"/>
  <c r="BF559" i="4"/>
  <c r="T559" i="4"/>
  <c r="R559" i="4"/>
  <c r="P559" i="4"/>
  <c r="BI553" i="4"/>
  <c r="BH553" i="4"/>
  <c r="BG553" i="4"/>
  <c r="BF553" i="4"/>
  <c r="T553" i="4"/>
  <c r="R553" i="4"/>
  <c r="P553" i="4"/>
  <c r="BI547" i="4"/>
  <c r="BH547" i="4"/>
  <c r="BG547" i="4"/>
  <c r="BF547" i="4"/>
  <c r="T547" i="4"/>
  <c r="R547" i="4"/>
  <c r="P547" i="4"/>
  <c r="BI544" i="4"/>
  <c r="BH544" i="4"/>
  <c r="BG544" i="4"/>
  <c r="BF544" i="4"/>
  <c r="T544" i="4"/>
  <c r="R544" i="4"/>
  <c r="P544" i="4"/>
  <c r="BI542" i="4"/>
  <c r="BH542" i="4"/>
  <c r="BG542" i="4"/>
  <c r="BF542" i="4"/>
  <c r="T542" i="4"/>
  <c r="R542" i="4"/>
  <c r="P542" i="4"/>
  <c r="BI535" i="4"/>
  <c r="BH535" i="4"/>
  <c r="BG535" i="4"/>
  <c r="BF535" i="4"/>
  <c r="T535" i="4"/>
  <c r="R535" i="4"/>
  <c r="P535" i="4"/>
  <c r="BI530" i="4"/>
  <c r="BH530" i="4"/>
  <c r="BG530" i="4"/>
  <c r="BF530" i="4"/>
  <c r="T530" i="4"/>
  <c r="R530" i="4"/>
  <c r="P530" i="4"/>
  <c r="BI524" i="4"/>
  <c r="BH524" i="4"/>
  <c r="BG524" i="4"/>
  <c r="BF524" i="4"/>
  <c r="T524" i="4"/>
  <c r="R524" i="4"/>
  <c r="P524" i="4"/>
  <c r="BI519" i="4"/>
  <c r="BH519" i="4"/>
  <c r="BG519" i="4"/>
  <c r="BF519" i="4"/>
  <c r="T519" i="4"/>
  <c r="R519" i="4"/>
  <c r="P519" i="4"/>
  <c r="BI516" i="4"/>
  <c r="BH516" i="4"/>
  <c r="BG516" i="4"/>
  <c r="BF516" i="4"/>
  <c r="T516" i="4"/>
  <c r="R516" i="4"/>
  <c r="P516" i="4"/>
  <c r="BI514" i="4"/>
  <c r="BH514" i="4"/>
  <c r="BG514" i="4"/>
  <c r="BF514" i="4"/>
  <c r="T514" i="4"/>
  <c r="R514" i="4"/>
  <c r="P514" i="4"/>
  <c r="BI511" i="4"/>
  <c r="BH511" i="4"/>
  <c r="BG511" i="4"/>
  <c r="BF511" i="4"/>
  <c r="T511" i="4"/>
  <c r="R511" i="4"/>
  <c r="P511" i="4"/>
  <c r="BI509" i="4"/>
  <c r="BH509" i="4"/>
  <c r="BG509" i="4"/>
  <c r="BF509" i="4"/>
  <c r="T509" i="4"/>
  <c r="R509" i="4"/>
  <c r="P509" i="4"/>
  <c r="BI507" i="4"/>
  <c r="BH507" i="4"/>
  <c r="BG507" i="4"/>
  <c r="BF507" i="4"/>
  <c r="T507" i="4"/>
  <c r="R507" i="4"/>
  <c r="P507" i="4"/>
  <c r="BI505" i="4"/>
  <c r="BH505" i="4"/>
  <c r="BG505" i="4"/>
  <c r="BF505" i="4"/>
  <c r="T505" i="4"/>
  <c r="R505" i="4"/>
  <c r="P505" i="4"/>
  <c r="BI503" i="4"/>
  <c r="BH503" i="4"/>
  <c r="BG503" i="4"/>
  <c r="BF503" i="4"/>
  <c r="T503" i="4"/>
  <c r="R503" i="4"/>
  <c r="P503" i="4"/>
  <c r="BI501" i="4"/>
  <c r="BH501" i="4"/>
  <c r="BG501" i="4"/>
  <c r="BF501" i="4"/>
  <c r="T501" i="4"/>
  <c r="R501" i="4"/>
  <c r="P501" i="4"/>
  <c r="BI498" i="4"/>
  <c r="BH498" i="4"/>
  <c r="BG498" i="4"/>
  <c r="BF498" i="4"/>
  <c r="T498" i="4"/>
  <c r="R498" i="4"/>
  <c r="P498" i="4"/>
  <c r="BI495" i="4"/>
  <c r="BH495" i="4"/>
  <c r="BG495" i="4"/>
  <c r="BF495" i="4"/>
  <c r="T495" i="4"/>
  <c r="R495" i="4"/>
  <c r="P495" i="4"/>
  <c r="BI492" i="4"/>
  <c r="BH492" i="4"/>
  <c r="BG492" i="4"/>
  <c r="BF492" i="4"/>
  <c r="T492" i="4"/>
  <c r="R492" i="4"/>
  <c r="P492" i="4"/>
  <c r="BI490" i="4"/>
  <c r="BH490" i="4"/>
  <c r="BG490" i="4"/>
  <c r="BF490" i="4"/>
  <c r="T490" i="4"/>
  <c r="R490" i="4"/>
  <c r="P490" i="4"/>
  <c r="BI487" i="4"/>
  <c r="BH487" i="4"/>
  <c r="BG487" i="4"/>
  <c r="BF487" i="4"/>
  <c r="T487" i="4"/>
  <c r="R487" i="4"/>
  <c r="P487" i="4"/>
  <c r="BI485" i="4"/>
  <c r="BH485" i="4"/>
  <c r="BG485" i="4"/>
  <c r="BF485" i="4"/>
  <c r="T485" i="4"/>
  <c r="R485" i="4"/>
  <c r="P485" i="4"/>
  <c r="BI483" i="4"/>
  <c r="BH483" i="4"/>
  <c r="BG483" i="4"/>
  <c r="BF483" i="4"/>
  <c r="T483" i="4"/>
  <c r="R483" i="4"/>
  <c r="P483" i="4"/>
  <c r="BI480" i="4"/>
  <c r="BH480" i="4"/>
  <c r="BG480" i="4"/>
  <c r="BF480" i="4"/>
  <c r="T480" i="4"/>
  <c r="R480" i="4"/>
  <c r="P480" i="4"/>
  <c r="BI477" i="4"/>
  <c r="BH477" i="4"/>
  <c r="BG477" i="4"/>
  <c r="BF477" i="4"/>
  <c r="T477" i="4"/>
  <c r="R477" i="4"/>
  <c r="P477" i="4"/>
  <c r="BI474" i="4"/>
  <c r="BH474" i="4"/>
  <c r="BG474" i="4"/>
  <c r="BF474" i="4"/>
  <c r="T474" i="4"/>
  <c r="R474" i="4"/>
  <c r="P474" i="4"/>
  <c r="BI471" i="4"/>
  <c r="BH471" i="4"/>
  <c r="BG471" i="4"/>
  <c r="BF471" i="4"/>
  <c r="T471" i="4"/>
  <c r="R471" i="4"/>
  <c r="P471" i="4"/>
  <c r="BI468" i="4"/>
  <c r="BH468" i="4"/>
  <c r="BG468" i="4"/>
  <c r="BF468" i="4"/>
  <c r="T468" i="4"/>
  <c r="R468" i="4"/>
  <c r="P468" i="4"/>
  <c r="BI465" i="4"/>
  <c r="BH465" i="4"/>
  <c r="BG465" i="4"/>
  <c r="BF465" i="4"/>
  <c r="T465" i="4"/>
  <c r="R465" i="4"/>
  <c r="P465" i="4"/>
  <c r="BI463" i="4"/>
  <c r="BH463" i="4"/>
  <c r="BG463" i="4"/>
  <c r="BF463" i="4"/>
  <c r="T463" i="4"/>
  <c r="R463" i="4"/>
  <c r="P463" i="4"/>
  <c r="BI461" i="4"/>
  <c r="BH461" i="4"/>
  <c r="BG461" i="4"/>
  <c r="BF461" i="4"/>
  <c r="T461" i="4"/>
  <c r="R461" i="4"/>
  <c r="P461" i="4"/>
  <c r="BI458" i="4"/>
  <c r="BH458" i="4"/>
  <c r="BG458" i="4"/>
  <c r="BF458" i="4"/>
  <c r="T458" i="4"/>
  <c r="R458" i="4"/>
  <c r="P458" i="4"/>
  <c r="BI456" i="4"/>
  <c r="BH456" i="4"/>
  <c r="BG456" i="4"/>
  <c r="BF456" i="4"/>
  <c r="T456" i="4"/>
  <c r="R456" i="4"/>
  <c r="P456" i="4"/>
  <c r="BI453" i="4"/>
  <c r="BH453" i="4"/>
  <c r="BG453" i="4"/>
  <c r="BF453" i="4"/>
  <c r="T453" i="4"/>
  <c r="R453" i="4"/>
  <c r="P453" i="4"/>
  <c r="BI450" i="4"/>
  <c r="BH450" i="4"/>
  <c r="BG450" i="4"/>
  <c r="BF450" i="4"/>
  <c r="T450" i="4"/>
  <c r="R450" i="4"/>
  <c r="P450" i="4"/>
  <c r="BI448" i="4"/>
  <c r="BH448" i="4"/>
  <c r="BG448" i="4"/>
  <c r="BF448" i="4"/>
  <c r="T448" i="4"/>
  <c r="R448" i="4"/>
  <c r="P448" i="4"/>
  <c r="BI446" i="4"/>
  <c r="BH446" i="4"/>
  <c r="BG446" i="4"/>
  <c r="BF446" i="4"/>
  <c r="T446" i="4"/>
  <c r="R446" i="4"/>
  <c r="P446" i="4"/>
  <c r="BI443" i="4"/>
  <c r="BH443" i="4"/>
  <c r="BG443" i="4"/>
  <c r="BF443" i="4"/>
  <c r="T443" i="4"/>
  <c r="R443" i="4"/>
  <c r="P443" i="4"/>
  <c r="BI441" i="4"/>
  <c r="BH441" i="4"/>
  <c r="BG441" i="4"/>
  <c r="BF441" i="4"/>
  <c r="T441" i="4"/>
  <c r="R441" i="4"/>
  <c r="P441" i="4"/>
  <c r="BI438" i="4"/>
  <c r="BH438" i="4"/>
  <c r="BG438" i="4"/>
  <c r="BF438" i="4"/>
  <c r="T438" i="4"/>
  <c r="R438" i="4"/>
  <c r="P438" i="4"/>
  <c r="BI435" i="4"/>
  <c r="BH435" i="4"/>
  <c r="BG435" i="4"/>
  <c r="BF435" i="4"/>
  <c r="T435" i="4"/>
  <c r="R435" i="4"/>
  <c r="P435" i="4"/>
  <c r="BI432" i="4"/>
  <c r="BH432" i="4"/>
  <c r="BG432" i="4"/>
  <c r="BF432" i="4"/>
  <c r="T432" i="4"/>
  <c r="R432" i="4"/>
  <c r="P432" i="4"/>
  <c r="BI428" i="4"/>
  <c r="BH428" i="4"/>
  <c r="BG428" i="4"/>
  <c r="BF428" i="4"/>
  <c r="T428" i="4"/>
  <c r="R428" i="4"/>
  <c r="P428" i="4"/>
  <c r="BI426" i="4"/>
  <c r="BH426" i="4"/>
  <c r="BG426" i="4"/>
  <c r="BF426" i="4"/>
  <c r="T426" i="4"/>
  <c r="R426" i="4"/>
  <c r="P426" i="4"/>
  <c r="BI423" i="4"/>
  <c r="BH423" i="4"/>
  <c r="BG423" i="4"/>
  <c r="BF423" i="4"/>
  <c r="T423" i="4"/>
  <c r="R423" i="4"/>
  <c r="P423" i="4"/>
  <c r="BI420" i="4"/>
  <c r="BH420" i="4"/>
  <c r="BG420" i="4"/>
  <c r="BF420" i="4"/>
  <c r="T420" i="4"/>
  <c r="R420" i="4"/>
  <c r="P420" i="4"/>
  <c r="BI417" i="4"/>
  <c r="BH417" i="4"/>
  <c r="BG417" i="4"/>
  <c r="BF417" i="4"/>
  <c r="T417" i="4"/>
  <c r="R417" i="4"/>
  <c r="P417" i="4"/>
  <c r="BI414" i="4"/>
  <c r="BH414" i="4"/>
  <c r="BG414" i="4"/>
  <c r="BF414" i="4"/>
  <c r="T414" i="4"/>
  <c r="R414" i="4"/>
  <c r="P414" i="4"/>
  <c r="BI412" i="4"/>
  <c r="BH412" i="4"/>
  <c r="BG412" i="4"/>
  <c r="BF412" i="4"/>
  <c r="T412" i="4"/>
  <c r="R412" i="4"/>
  <c r="P412" i="4"/>
  <c r="BI410" i="4"/>
  <c r="BH410" i="4"/>
  <c r="BG410" i="4"/>
  <c r="BF410" i="4"/>
  <c r="T410" i="4"/>
  <c r="R410" i="4"/>
  <c r="P410" i="4"/>
  <c r="BI408" i="4"/>
  <c r="BH408" i="4"/>
  <c r="BG408" i="4"/>
  <c r="BF408" i="4"/>
  <c r="T408" i="4"/>
  <c r="R408" i="4"/>
  <c r="P408" i="4"/>
  <c r="BI406" i="4"/>
  <c r="BH406" i="4"/>
  <c r="BG406" i="4"/>
  <c r="BF406" i="4"/>
  <c r="T406" i="4"/>
  <c r="R406" i="4"/>
  <c r="P406" i="4"/>
  <c r="BI404" i="4"/>
  <c r="BH404" i="4"/>
  <c r="BG404" i="4"/>
  <c r="BF404" i="4"/>
  <c r="T404" i="4"/>
  <c r="R404" i="4"/>
  <c r="P404" i="4"/>
  <c r="BI401" i="4"/>
  <c r="BH401" i="4"/>
  <c r="BG401" i="4"/>
  <c r="BF401" i="4"/>
  <c r="T401" i="4"/>
  <c r="R401" i="4"/>
  <c r="P401" i="4"/>
  <c r="BI398" i="4"/>
  <c r="BH398" i="4"/>
  <c r="BG398" i="4"/>
  <c r="BF398" i="4"/>
  <c r="T398" i="4"/>
  <c r="R398" i="4"/>
  <c r="P398" i="4"/>
  <c r="BI395" i="4"/>
  <c r="BH395" i="4"/>
  <c r="BG395" i="4"/>
  <c r="BF395" i="4"/>
  <c r="T395" i="4"/>
  <c r="R395" i="4"/>
  <c r="P395" i="4"/>
  <c r="BI391" i="4"/>
  <c r="BH391" i="4"/>
  <c r="BG391" i="4"/>
  <c r="BF391" i="4"/>
  <c r="T391" i="4"/>
  <c r="R391" i="4"/>
  <c r="P391" i="4"/>
  <c r="BI388" i="4"/>
  <c r="BH388" i="4"/>
  <c r="BG388" i="4"/>
  <c r="BF388" i="4"/>
  <c r="T388" i="4"/>
  <c r="R388" i="4"/>
  <c r="P388" i="4"/>
  <c r="BI386" i="4"/>
  <c r="BH386" i="4"/>
  <c r="BG386" i="4"/>
  <c r="BF386" i="4"/>
  <c r="T386" i="4"/>
  <c r="R386" i="4"/>
  <c r="P386" i="4"/>
  <c r="BI384" i="4"/>
  <c r="BH384" i="4"/>
  <c r="BG384" i="4"/>
  <c r="BF384" i="4"/>
  <c r="T384" i="4"/>
  <c r="R384" i="4"/>
  <c r="P384" i="4"/>
  <c r="BI380" i="4"/>
  <c r="BH380" i="4"/>
  <c r="BG380" i="4"/>
  <c r="BF380" i="4"/>
  <c r="T380" i="4"/>
  <c r="R380" i="4"/>
  <c r="P380" i="4"/>
  <c r="BI374" i="4"/>
  <c r="BH374" i="4"/>
  <c r="BG374" i="4"/>
  <c r="BF374" i="4"/>
  <c r="T374" i="4"/>
  <c r="R374" i="4"/>
  <c r="P374" i="4"/>
  <c r="BI370" i="4"/>
  <c r="BH370" i="4"/>
  <c r="BG370" i="4"/>
  <c r="BF370" i="4"/>
  <c r="T370" i="4"/>
  <c r="R370" i="4"/>
  <c r="P370" i="4"/>
  <c r="BI366" i="4"/>
  <c r="BH366" i="4"/>
  <c r="BG366" i="4"/>
  <c r="BF366" i="4"/>
  <c r="T366" i="4"/>
  <c r="R366" i="4"/>
  <c r="P366" i="4"/>
  <c r="BI358" i="4"/>
  <c r="BH358" i="4"/>
  <c r="BG358" i="4"/>
  <c r="BF358" i="4"/>
  <c r="T358" i="4"/>
  <c r="R358" i="4"/>
  <c r="P358" i="4"/>
  <c r="BI354" i="4"/>
  <c r="BH354" i="4"/>
  <c r="BG354" i="4"/>
  <c r="BF354" i="4"/>
  <c r="T354" i="4"/>
  <c r="R354" i="4"/>
  <c r="P354" i="4"/>
  <c r="BI347" i="4"/>
  <c r="BH347" i="4"/>
  <c r="BG347" i="4"/>
  <c r="BF347" i="4"/>
  <c r="T347" i="4"/>
  <c r="R347" i="4"/>
  <c r="P347" i="4"/>
  <c r="BI344" i="4"/>
  <c r="BH344" i="4"/>
  <c r="BG344" i="4"/>
  <c r="BF344" i="4"/>
  <c r="T344" i="4"/>
  <c r="R344" i="4"/>
  <c r="P344" i="4"/>
  <c r="BI342" i="4"/>
  <c r="BH342" i="4"/>
  <c r="BG342" i="4"/>
  <c r="BF342" i="4"/>
  <c r="T342" i="4"/>
  <c r="R342" i="4"/>
  <c r="P342" i="4"/>
  <c r="BI340" i="4"/>
  <c r="BH340" i="4"/>
  <c r="BG340" i="4"/>
  <c r="BF340" i="4"/>
  <c r="T340" i="4"/>
  <c r="R340" i="4"/>
  <c r="P340" i="4"/>
  <c r="BI336" i="4"/>
  <c r="BH336" i="4"/>
  <c r="BG336" i="4"/>
  <c r="BF336" i="4"/>
  <c r="T336" i="4"/>
  <c r="R336" i="4"/>
  <c r="P336" i="4"/>
  <c r="BI333" i="4"/>
  <c r="BH333" i="4"/>
  <c r="BG333" i="4"/>
  <c r="BF333" i="4"/>
  <c r="T333" i="4"/>
  <c r="R333" i="4"/>
  <c r="P333" i="4"/>
  <c r="BI330" i="4"/>
  <c r="BH330" i="4"/>
  <c r="BG330" i="4"/>
  <c r="BF330" i="4"/>
  <c r="T330" i="4"/>
  <c r="R330" i="4"/>
  <c r="P330" i="4"/>
  <c r="BI328" i="4"/>
  <c r="BH328" i="4"/>
  <c r="BG328" i="4"/>
  <c r="BF328" i="4"/>
  <c r="T328" i="4"/>
  <c r="R328" i="4"/>
  <c r="P328" i="4"/>
  <c r="BI322" i="4"/>
  <c r="BH322" i="4"/>
  <c r="BG322" i="4"/>
  <c r="BF322" i="4"/>
  <c r="T322" i="4"/>
  <c r="R322" i="4"/>
  <c r="P322" i="4"/>
  <c r="BI319" i="4"/>
  <c r="BH319" i="4"/>
  <c r="BG319" i="4"/>
  <c r="BF319" i="4"/>
  <c r="T319" i="4"/>
  <c r="R319" i="4"/>
  <c r="P319" i="4"/>
  <c r="BI314" i="4"/>
  <c r="BH314" i="4"/>
  <c r="BG314" i="4"/>
  <c r="BF314" i="4"/>
  <c r="T314" i="4"/>
  <c r="R314" i="4"/>
  <c r="P314" i="4"/>
  <c r="BI308" i="4"/>
  <c r="BH308" i="4"/>
  <c r="BG308" i="4"/>
  <c r="BF308" i="4"/>
  <c r="T308" i="4"/>
  <c r="R308" i="4"/>
  <c r="P308" i="4"/>
  <c r="BI303" i="4"/>
  <c r="BH303" i="4"/>
  <c r="BG303" i="4"/>
  <c r="BF303" i="4"/>
  <c r="T303" i="4"/>
  <c r="R303" i="4"/>
  <c r="P303" i="4"/>
  <c r="BI298" i="4"/>
  <c r="BH298" i="4"/>
  <c r="BG298" i="4"/>
  <c r="BF298" i="4"/>
  <c r="T298" i="4"/>
  <c r="R298" i="4"/>
  <c r="P298" i="4"/>
  <c r="BI295" i="4"/>
  <c r="BH295" i="4"/>
  <c r="BG295" i="4"/>
  <c r="BF295" i="4"/>
  <c r="T295" i="4"/>
  <c r="R295" i="4"/>
  <c r="P295" i="4"/>
  <c r="BI293" i="4"/>
  <c r="BH293" i="4"/>
  <c r="BG293" i="4"/>
  <c r="BF293" i="4"/>
  <c r="T293" i="4"/>
  <c r="R293" i="4"/>
  <c r="P293" i="4"/>
  <c r="BI290" i="4"/>
  <c r="BH290" i="4"/>
  <c r="BG290" i="4"/>
  <c r="BF290" i="4"/>
  <c r="T290" i="4"/>
  <c r="R290" i="4"/>
  <c r="P290" i="4"/>
  <c r="BI287" i="4"/>
  <c r="BH287" i="4"/>
  <c r="BG287" i="4"/>
  <c r="BF287" i="4"/>
  <c r="T287" i="4"/>
  <c r="R287" i="4"/>
  <c r="P287" i="4"/>
  <c r="BI281" i="4"/>
  <c r="BH281" i="4"/>
  <c r="BG281" i="4"/>
  <c r="BF281" i="4"/>
  <c r="T281" i="4"/>
  <c r="R281" i="4"/>
  <c r="P281" i="4"/>
  <c r="BI276" i="4"/>
  <c r="BH276" i="4"/>
  <c r="BG276" i="4"/>
  <c r="BF276" i="4"/>
  <c r="T276" i="4"/>
  <c r="R276" i="4"/>
  <c r="P276" i="4"/>
  <c r="BI273" i="4"/>
  <c r="BH273" i="4"/>
  <c r="BG273" i="4"/>
  <c r="BF273" i="4"/>
  <c r="T273" i="4"/>
  <c r="R273" i="4"/>
  <c r="P273" i="4"/>
  <c r="BI270" i="4"/>
  <c r="BH270" i="4"/>
  <c r="BG270" i="4"/>
  <c r="BF270" i="4"/>
  <c r="T270" i="4"/>
  <c r="R270" i="4"/>
  <c r="P270" i="4"/>
  <c r="BI268" i="4"/>
  <c r="BH268" i="4"/>
  <c r="BG268" i="4"/>
  <c r="BF268" i="4"/>
  <c r="T268" i="4"/>
  <c r="R268" i="4"/>
  <c r="P268" i="4"/>
  <c r="BI266" i="4"/>
  <c r="BH266" i="4"/>
  <c r="BG266" i="4"/>
  <c r="BF266" i="4"/>
  <c r="T266" i="4"/>
  <c r="R266" i="4"/>
  <c r="P266" i="4"/>
  <c r="BI264" i="4"/>
  <c r="BH264" i="4"/>
  <c r="BG264" i="4"/>
  <c r="BF264" i="4"/>
  <c r="T264" i="4"/>
  <c r="R264" i="4"/>
  <c r="P264" i="4"/>
  <c r="BI262" i="4"/>
  <c r="BH262" i="4"/>
  <c r="BG262" i="4"/>
  <c r="BF262" i="4"/>
  <c r="T262" i="4"/>
  <c r="R262" i="4"/>
  <c r="P262" i="4"/>
  <c r="BI260" i="4"/>
  <c r="BH260" i="4"/>
  <c r="BG260" i="4"/>
  <c r="BF260" i="4"/>
  <c r="T260" i="4"/>
  <c r="R260" i="4"/>
  <c r="P260" i="4"/>
  <c r="BI258" i="4"/>
  <c r="BH258" i="4"/>
  <c r="BG258" i="4"/>
  <c r="BF258" i="4"/>
  <c r="T258" i="4"/>
  <c r="R258" i="4"/>
  <c r="P258" i="4"/>
  <c r="BI256" i="4"/>
  <c r="BH256" i="4"/>
  <c r="BG256" i="4"/>
  <c r="BF256" i="4"/>
  <c r="T256" i="4"/>
  <c r="R256" i="4"/>
  <c r="P256" i="4"/>
  <c r="BI254" i="4"/>
  <c r="BH254" i="4"/>
  <c r="BG254" i="4"/>
  <c r="BF254" i="4"/>
  <c r="T254" i="4"/>
  <c r="R254" i="4"/>
  <c r="P254" i="4"/>
  <c r="BI252" i="4"/>
  <c r="BH252" i="4"/>
  <c r="BG252" i="4"/>
  <c r="BF252" i="4"/>
  <c r="T252" i="4"/>
  <c r="R252" i="4"/>
  <c r="P252" i="4"/>
  <c r="BI250" i="4"/>
  <c r="BH250" i="4"/>
  <c r="BG250" i="4"/>
  <c r="BF250" i="4"/>
  <c r="T250" i="4"/>
  <c r="R250" i="4"/>
  <c r="P250" i="4"/>
  <c r="BI248" i="4"/>
  <c r="BH248" i="4"/>
  <c r="BG248" i="4"/>
  <c r="BF248" i="4"/>
  <c r="T248" i="4"/>
  <c r="R248" i="4"/>
  <c r="P248" i="4"/>
  <c r="BI246" i="4"/>
  <c r="BH246" i="4"/>
  <c r="BG246" i="4"/>
  <c r="BF246" i="4"/>
  <c r="T246" i="4"/>
  <c r="R246" i="4"/>
  <c r="P246" i="4"/>
  <c r="BI243" i="4"/>
  <c r="BH243" i="4"/>
  <c r="BG243" i="4"/>
  <c r="BF243" i="4"/>
  <c r="T243" i="4"/>
  <c r="R243" i="4"/>
  <c r="P243" i="4"/>
  <c r="BI241" i="4"/>
  <c r="BH241" i="4"/>
  <c r="BG241" i="4"/>
  <c r="BF241" i="4"/>
  <c r="T241" i="4"/>
  <c r="R241" i="4"/>
  <c r="P241" i="4"/>
  <c r="BI239" i="4"/>
  <c r="BH239" i="4"/>
  <c r="BG239" i="4"/>
  <c r="BF239" i="4"/>
  <c r="T239" i="4"/>
  <c r="R239" i="4"/>
  <c r="P239" i="4"/>
  <c r="BI237" i="4"/>
  <c r="BH237" i="4"/>
  <c r="BG237" i="4"/>
  <c r="BF237" i="4"/>
  <c r="T237" i="4"/>
  <c r="R237" i="4"/>
  <c r="P237" i="4"/>
  <c r="BI230" i="4"/>
  <c r="BH230" i="4"/>
  <c r="BG230" i="4"/>
  <c r="BF230" i="4"/>
  <c r="T230" i="4"/>
  <c r="R230" i="4"/>
  <c r="P230" i="4"/>
  <c r="BI217" i="4"/>
  <c r="BH217" i="4"/>
  <c r="BG217" i="4"/>
  <c r="BF217" i="4"/>
  <c r="T217" i="4"/>
  <c r="R217" i="4"/>
  <c r="P217" i="4"/>
  <c r="BI210" i="4"/>
  <c r="BH210" i="4"/>
  <c r="BG210" i="4"/>
  <c r="BF210" i="4"/>
  <c r="T210" i="4"/>
  <c r="R210" i="4"/>
  <c r="P210" i="4"/>
  <c r="BI205" i="4"/>
  <c r="BH205" i="4"/>
  <c r="BG205" i="4"/>
  <c r="BF205" i="4"/>
  <c r="T205" i="4"/>
  <c r="R205" i="4"/>
  <c r="P205" i="4"/>
  <c r="BI199" i="4"/>
  <c r="BH199" i="4"/>
  <c r="BG199" i="4"/>
  <c r="BF199" i="4"/>
  <c r="T199" i="4"/>
  <c r="R199" i="4"/>
  <c r="P199" i="4"/>
  <c r="BI191" i="4"/>
  <c r="BH191" i="4"/>
  <c r="BG191" i="4"/>
  <c r="BF191" i="4"/>
  <c r="T191" i="4"/>
  <c r="R191" i="4"/>
  <c r="P191" i="4"/>
  <c r="BI188" i="4"/>
  <c r="BH188" i="4"/>
  <c r="BG188" i="4"/>
  <c r="BF188" i="4"/>
  <c r="T188" i="4"/>
  <c r="R188" i="4"/>
  <c r="P188" i="4"/>
  <c r="BI183" i="4"/>
  <c r="BH183" i="4"/>
  <c r="BG183" i="4"/>
  <c r="BF183" i="4"/>
  <c r="T183" i="4"/>
  <c r="R183" i="4"/>
  <c r="P183" i="4"/>
  <c r="BI173" i="4"/>
  <c r="BH173" i="4"/>
  <c r="BG173" i="4"/>
  <c r="BF173" i="4"/>
  <c r="T173" i="4"/>
  <c r="R173" i="4"/>
  <c r="P173" i="4"/>
  <c r="BI167" i="4"/>
  <c r="BH167" i="4"/>
  <c r="BG167" i="4"/>
  <c r="BF167" i="4"/>
  <c r="T167" i="4"/>
  <c r="R167" i="4"/>
  <c r="P167" i="4"/>
  <c r="BI162" i="4"/>
  <c r="BH162" i="4"/>
  <c r="BG162" i="4"/>
  <c r="BF162" i="4"/>
  <c r="T162" i="4"/>
  <c r="R162" i="4"/>
  <c r="P162" i="4"/>
  <c r="BI156" i="4"/>
  <c r="BH156" i="4"/>
  <c r="BG156" i="4"/>
  <c r="BF156" i="4"/>
  <c r="T156" i="4"/>
  <c r="R156" i="4"/>
  <c r="P156" i="4"/>
  <c r="BI150" i="4"/>
  <c r="BH150" i="4"/>
  <c r="BG150" i="4"/>
  <c r="BF150" i="4"/>
  <c r="T150" i="4"/>
  <c r="R150" i="4"/>
  <c r="P150" i="4"/>
  <c r="BI148" i="4"/>
  <c r="BH148" i="4"/>
  <c r="BG148" i="4"/>
  <c r="BF148" i="4"/>
  <c r="T148" i="4"/>
  <c r="R148" i="4"/>
  <c r="P148" i="4"/>
  <c r="BI145" i="4"/>
  <c r="BH145" i="4"/>
  <c r="BG145" i="4"/>
  <c r="BF145" i="4"/>
  <c r="T145" i="4"/>
  <c r="R145" i="4"/>
  <c r="P145" i="4"/>
  <c r="BI139" i="4"/>
  <c r="BH139" i="4"/>
  <c r="BG139" i="4"/>
  <c r="BF139" i="4"/>
  <c r="T139" i="4"/>
  <c r="R139" i="4"/>
  <c r="P139" i="4"/>
  <c r="BI137" i="4"/>
  <c r="BH137" i="4"/>
  <c r="BG137" i="4"/>
  <c r="BF137" i="4"/>
  <c r="T137" i="4"/>
  <c r="R137" i="4"/>
  <c r="P137" i="4"/>
  <c r="BI131" i="4"/>
  <c r="BH131" i="4"/>
  <c r="BG131" i="4"/>
  <c r="BF131" i="4"/>
  <c r="T131" i="4"/>
  <c r="R131" i="4"/>
  <c r="P131" i="4"/>
  <c r="BI123" i="4"/>
  <c r="BH123" i="4"/>
  <c r="BG123" i="4"/>
  <c r="BF123" i="4"/>
  <c r="T123" i="4"/>
  <c r="R123" i="4"/>
  <c r="P123" i="4"/>
  <c r="J117" i="4"/>
  <c r="J116" i="4"/>
  <c r="F116" i="4"/>
  <c r="F114" i="4"/>
  <c r="E112" i="4"/>
  <c r="J92" i="4"/>
  <c r="J91" i="4"/>
  <c r="F91" i="4"/>
  <c r="F89" i="4"/>
  <c r="E87" i="4"/>
  <c r="J18" i="4"/>
  <c r="E18" i="4"/>
  <c r="F117" i="4" s="1"/>
  <c r="J17" i="4"/>
  <c r="J12" i="4"/>
  <c r="J89" i="4" s="1"/>
  <c r="E7" i="4"/>
  <c r="E85" i="4"/>
  <c r="J37" i="3"/>
  <c r="J36" i="3"/>
  <c r="AY96" i="1" s="1"/>
  <c r="J35" i="3"/>
  <c r="AX96" i="1"/>
  <c r="BI216" i="3"/>
  <c r="BH216" i="3"/>
  <c r="BG216" i="3"/>
  <c r="BF216" i="3"/>
  <c r="T216" i="3"/>
  <c r="R216" i="3"/>
  <c r="P216" i="3"/>
  <c r="BI214" i="3"/>
  <c r="BH214" i="3"/>
  <c r="BG214" i="3"/>
  <c r="BF214" i="3"/>
  <c r="T214" i="3"/>
  <c r="R214" i="3"/>
  <c r="P214" i="3"/>
  <c r="BI212" i="3"/>
  <c r="BH212" i="3"/>
  <c r="BG212" i="3"/>
  <c r="BF212" i="3"/>
  <c r="T212" i="3"/>
  <c r="R212" i="3"/>
  <c r="P212" i="3"/>
  <c r="BI210" i="3"/>
  <c r="BH210" i="3"/>
  <c r="BG210" i="3"/>
  <c r="BF210" i="3"/>
  <c r="T210" i="3"/>
  <c r="R210" i="3"/>
  <c r="P210" i="3"/>
  <c r="BI208" i="3"/>
  <c r="BH208" i="3"/>
  <c r="BG208" i="3"/>
  <c r="BF208" i="3"/>
  <c r="T208" i="3"/>
  <c r="R208" i="3"/>
  <c r="P208" i="3"/>
  <c r="BI206" i="3"/>
  <c r="BH206" i="3"/>
  <c r="BG206" i="3"/>
  <c r="BF206" i="3"/>
  <c r="T206" i="3"/>
  <c r="R206" i="3"/>
  <c r="P206" i="3"/>
  <c r="BI204" i="3"/>
  <c r="BH204" i="3"/>
  <c r="BG204" i="3"/>
  <c r="BF204" i="3"/>
  <c r="T204" i="3"/>
  <c r="R204" i="3"/>
  <c r="P204" i="3"/>
  <c r="BI202" i="3"/>
  <c r="BH202" i="3"/>
  <c r="BG202" i="3"/>
  <c r="BF202" i="3"/>
  <c r="T202" i="3"/>
  <c r="R202" i="3"/>
  <c r="P202" i="3"/>
  <c r="BI200" i="3"/>
  <c r="BH200" i="3"/>
  <c r="BG200" i="3"/>
  <c r="BF200" i="3"/>
  <c r="T200" i="3"/>
  <c r="R200" i="3"/>
  <c r="P200" i="3"/>
  <c r="BI198" i="3"/>
  <c r="BH198" i="3"/>
  <c r="BG198" i="3"/>
  <c r="BF198" i="3"/>
  <c r="T198" i="3"/>
  <c r="R198" i="3"/>
  <c r="P198" i="3"/>
  <c r="BI196" i="3"/>
  <c r="BH196" i="3"/>
  <c r="BG196" i="3"/>
  <c r="BF196" i="3"/>
  <c r="T196" i="3"/>
  <c r="R196" i="3"/>
  <c r="P196" i="3"/>
  <c r="BI194" i="3"/>
  <c r="BH194" i="3"/>
  <c r="BG194" i="3"/>
  <c r="BF194" i="3"/>
  <c r="T194" i="3"/>
  <c r="R194" i="3"/>
  <c r="P194" i="3"/>
  <c r="BI192" i="3"/>
  <c r="BH192" i="3"/>
  <c r="BG192" i="3"/>
  <c r="BF192" i="3"/>
  <c r="T192" i="3"/>
  <c r="R192" i="3"/>
  <c r="P192" i="3"/>
  <c r="BI190" i="3"/>
  <c r="BH190" i="3"/>
  <c r="BG190" i="3"/>
  <c r="BF190" i="3"/>
  <c r="T190" i="3"/>
  <c r="R190" i="3"/>
  <c r="P190" i="3"/>
  <c r="BI188" i="3"/>
  <c r="BH188" i="3"/>
  <c r="BG188" i="3"/>
  <c r="BF188" i="3"/>
  <c r="T188" i="3"/>
  <c r="R188" i="3"/>
  <c r="P188" i="3"/>
  <c r="BI186" i="3"/>
  <c r="BH186" i="3"/>
  <c r="BG186" i="3"/>
  <c r="BF186" i="3"/>
  <c r="T186" i="3"/>
  <c r="R186" i="3"/>
  <c r="P186" i="3"/>
  <c r="BI184" i="3"/>
  <c r="BH184" i="3"/>
  <c r="BG184" i="3"/>
  <c r="BF184" i="3"/>
  <c r="T184" i="3"/>
  <c r="R184" i="3"/>
  <c r="P184" i="3"/>
  <c r="BI182" i="3"/>
  <c r="BH182" i="3"/>
  <c r="BG182" i="3"/>
  <c r="BF182" i="3"/>
  <c r="T182" i="3"/>
  <c r="R182" i="3"/>
  <c r="P182" i="3"/>
  <c r="BI180" i="3"/>
  <c r="BH180" i="3"/>
  <c r="BG180" i="3"/>
  <c r="BF180" i="3"/>
  <c r="T180" i="3"/>
  <c r="R180" i="3"/>
  <c r="P180" i="3"/>
  <c r="BI178" i="3"/>
  <c r="BH178" i="3"/>
  <c r="BG178" i="3"/>
  <c r="BF178" i="3"/>
  <c r="T178" i="3"/>
  <c r="R178" i="3"/>
  <c r="P178" i="3"/>
  <c r="BI176" i="3"/>
  <c r="BH176" i="3"/>
  <c r="BG176" i="3"/>
  <c r="BF176" i="3"/>
  <c r="T176" i="3"/>
  <c r="R176" i="3"/>
  <c r="P176" i="3"/>
  <c r="BI174" i="3"/>
  <c r="BH174" i="3"/>
  <c r="BG174" i="3"/>
  <c r="BF174" i="3"/>
  <c r="T174" i="3"/>
  <c r="R174" i="3"/>
  <c r="P174" i="3"/>
  <c r="BI172" i="3"/>
  <c r="BH172" i="3"/>
  <c r="BG172" i="3"/>
  <c r="BF172" i="3"/>
  <c r="T172" i="3"/>
  <c r="R172" i="3"/>
  <c r="P172" i="3"/>
  <c r="BI170" i="3"/>
  <c r="BH170" i="3"/>
  <c r="BG170" i="3"/>
  <c r="BF170" i="3"/>
  <c r="T170" i="3"/>
  <c r="R170" i="3"/>
  <c r="P170" i="3"/>
  <c r="BI168" i="3"/>
  <c r="BH168" i="3"/>
  <c r="BG168" i="3"/>
  <c r="BF168" i="3"/>
  <c r="T168" i="3"/>
  <c r="R168" i="3"/>
  <c r="P168" i="3"/>
  <c r="BI166" i="3"/>
  <c r="BH166" i="3"/>
  <c r="BG166" i="3"/>
  <c r="BF166" i="3"/>
  <c r="T166" i="3"/>
  <c r="R166" i="3"/>
  <c r="P166"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0" i="3"/>
  <c r="BH130" i="3"/>
  <c r="BG130" i="3"/>
  <c r="BF130" i="3"/>
  <c r="T130" i="3"/>
  <c r="R130" i="3"/>
  <c r="P130" i="3"/>
  <c r="BI128" i="3"/>
  <c r="BH128" i="3"/>
  <c r="BG128" i="3"/>
  <c r="BF128" i="3"/>
  <c r="T128" i="3"/>
  <c r="R128" i="3"/>
  <c r="P128" i="3"/>
  <c r="BI126" i="3"/>
  <c r="BH126" i="3"/>
  <c r="BG126" i="3"/>
  <c r="BF126" i="3"/>
  <c r="T126" i="3"/>
  <c r="R126" i="3"/>
  <c r="P126" i="3"/>
  <c r="BI124" i="3"/>
  <c r="BH124" i="3"/>
  <c r="BG124" i="3"/>
  <c r="BF124" i="3"/>
  <c r="T124" i="3"/>
  <c r="R124" i="3"/>
  <c r="P124" i="3"/>
  <c r="BI122" i="3"/>
  <c r="BH122" i="3"/>
  <c r="BG122" i="3"/>
  <c r="BF122" i="3"/>
  <c r="T122" i="3"/>
  <c r="R122" i="3"/>
  <c r="P122" i="3"/>
  <c r="J116" i="3"/>
  <c r="J115" i="3"/>
  <c r="F115" i="3"/>
  <c r="F113" i="3"/>
  <c r="E111" i="3"/>
  <c r="J92" i="3"/>
  <c r="J91" i="3"/>
  <c r="F91" i="3"/>
  <c r="F89" i="3"/>
  <c r="E87" i="3"/>
  <c r="J18" i="3"/>
  <c r="E18" i="3"/>
  <c r="F116" i="3"/>
  <c r="J17" i="3"/>
  <c r="J12" i="3"/>
  <c r="J113" i="3"/>
  <c r="E7" i="3"/>
  <c r="E109" i="3" s="1"/>
  <c r="J37" i="2"/>
  <c r="J36" i="2"/>
  <c r="AY95" i="1"/>
  <c r="J35" i="2"/>
  <c r="AX95" i="1"/>
  <c r="BI242" i="2"/>
  <c r="BH242" i="2"/>
  <c r="BG242" i="2"/>
  <c r="BF242" i="2"/>
  <c r="T242" i="2"/>
  <c r="R242" i="2"/>
  <c r="P242" i="2"/>
  <c r="BI240" i="2"/>
  <c r="BH240" i="2"/>
  <c r="BG240" i="2"/>
  <c r="BF240" i="2"/>
  <c r="T240" i="2"/>
  <c r="R240" i="2"/>
  <c r="P240" i="2"/>
  <c r="BI238" i="2"/>
  <c r="BH238" i="2"/>
  <c r="BG238" i="2"/>
  <c r="BF238" i="2"/>
  <c r="T238" i="2"/>
  <c r="R238" i="2"/>
  <c r="P238" i="2"/>
  <c r="BI236" i="2"/>
  <c r="BH236" i="2"/>
  <c r="BG236" i="2"/>
  <c r="BF236" i="2"/>
  <c r="T236" i="2"/>
  <c r="R236" i="2"/>
  <c r="P236" i="2"/>
  <c r="BI234" i="2"/>
  <c r="BH234" i="2"/>
  <c r="BG234" i="2"/>
  <c r="BF234" i="2"/>
  <c r="T234" i="2"/>
  <c r="R234" i="2"/>
  <c r="P234" i="2"/>
  <c r="BI232" i="2"/>
  <c r="BH232" i="2"/>
  <c r="BG232" i="2"/>
  <c r="BF232" i="2"/>
  <c r="T232" i="2"/>
  <c r="R232" i="2"/>
  <c r="P232" i="2"/>
  <c r="BI230" i="2"/>
  <c r="BH230" i="2"/>
  <c r="BG230" i="2"/>
  <c r="BF230" i="2"/>
  <c r="T230" i="2"/>
  <c r="R230" i="2"/>
  <c r="P230" i="2"/>
  <c r="BI228" i="2"/>
  <c r="BH228" i="2"/>
  <c r="BG228" i="2"/>
  <c r="BF228" i="2"/>
  <c r="T228" i="2"/>
  <c r="R228" i="2"/>
  <c r="P228" i="2"/>
  <c r="BI226" i="2"/>
  <c r="BH226" i="2"/>
  <c r="BG226" i="2"/>
  <c r="BF226" i="2"/>
  <c r="T226" i="2"/>
  <c r="R226" i="2"/>
  <c r="P226" i="2"/>
  <c r="BI224" i="2"/>
  <c r="BH224" i="2"/>
  <c r="BG224" i="2"/>
  <c r="BF224" i="2"/>
  <c r="T224" i="2"/>
  <c r="R224" i="2"/>
  <c r="P224" i="2"/>
  <c r="BI222" i="2"/>
  <c r="BH222" i="2"/>
  <c r="BG222" i="2"/>
  <c r="BF222" i="2"/>
  <c r="T222" i="2"/>
  <c r="R222" i="2"/>
  <c r="P222" i="2"/>
  <c r="BI220" i="2"/>
  <c r="BH220" i="2"/>
  <c r="BG220" i="2"/>
  <c r="BF220" i="2"/>
  <c r="T220" i="2"/>
  <c r="R220" i="2"/>
  <c r="P220" i="2"/>
  <c r="BI218" i="2"/>
  <c r="BH218" i="2"/>
  <c r="BG218" i="2"/>
  <c r="BF218" i="2"/>
  <c r="T218" i="2"/>
  <c r="R218" i="2"/>
  <c r="P218" i="2"/>
  <c r="BI216" i="2"/>
  <c r="BH216" i="2"/>
  <c r="BG216" i="2"/>
  <c r="BF216" i="2"/>
  <c r="T216" i="2"/>
  <c r="R216" i="2"/>
  <c r="P216" i="2"/>
  <c r="BI214" i="2"/>
  <c r="BH214" i="2"/>
  <c r="BG214" i="2"/>
  <c r="BF214" i="2"/>
  <c r="T214" i="2"/>
  <c r="R214" i="2"/>
  <c r="P214" i="2"/>
  <c r="BI212" i="2"/>
  <c r="BH212" i="2"/>
  <c r="BG212" i="2"/>
  <c r="BF212" i="2"/>
  <c r="T212" i="2"/>
  <c r="R212" i="2"/>
  <c r="P212" i="2"/>
  <c r="BI210" i="2"/>
  <c r="BH210" i="2"/>
  <c r="BG210" i="2"/>
  <c r="BF210" i="2"/>
  <c r="T210" i="2"/>
  <c r="R210" i="2"/>
  <c r="P210" i="2"/>
  <c r="BI208" i="2"/>
  <c r="BH208" i="2"/>
  <c r="BG208" i="2"/>
  <c r="BF208" i="2"/>
  <c r="T208" i="2"/>
  <c r="R208" i="2"/>
  <c r="P208" i="2"/>
  <c r="BI206" i="2"/>
  <c r="BH206" i="2"/>
  <c r="BG206" i="2"/>
  <c r="BF206" i="2"/>
  <c r="T206" i="2"/>
  <c r="R206" i="2"/>
  <c r="P206" i="2"/>
  <c r="BI204" i="2"/>
  <c r="BH204" i="2"/>
  <c r="BG204" i="2"/>
  <c r="BF204" i="2"/>
  <c r="T204" i="2"/>
  <c r="R204" i="2"/>
  <c r="P204" i="2"/>
  <c r="BI202" i="2"/>
  <c r="BH202" i="2"/>
  <c r="BG202" i="2"/>
  <c r="BF202" i="2"/>
  <c r="T202" i="2"/>
  <c r="R202" i="2"/>
  <c r="P202" i="2"/>
  <c r="BI200" i="2"/>
  <c r="BH200" i="2"/>
  <c r="BG200" i="2"/>
  <c r="BF200" i="2"/>
  <c r="T200" i="2"/>
  <c r="R200" i="2"/>
  <c r="P200" i="2"/>
  <c r="BI198" i="2"/>
  <c r="BH198" i="2"/>
  <c r="BG198" i="2"/>
  <c r="BF198" i="2"/>
  <c r="T198" i="2"/>
  <c r="R198" i="2"/>
  <c r="P198" i="2"/>
  <c r="BI196" i="2"/>
  <c r="BH196" i="2"/>
  <c r="BG196" i="2"/>
  <c r="BF196" i="2"/>
  <c r="T196" i="2"/>
  <c r="R196" i="2"/>
  <c r="P196" i="2"/>
  <c r="BI194" i="2"/>
  <c r="BH194" i="2"/>
  <c r="BG194" i="2"/>
  <c r="BF194" i="2"/>
  <c r="T194" i="2"/>
  <c r="R194" i="2"/>
  <c r="P194" i="2"/>
  <c r="BI192" i="2"/>
  <c r="BH192" i="2"/>
  <c r="BG192" i="2"/>
  <c r="BF192" i="2"/>
  <c r="T192" i="2"/>
  <c r="R192" i="2"/>
  <c r="P192"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2" i="2"/>
  <c r="BH172" i="2"/>
  <c r="BG172" i="2"/>
  <c r="BF172" i="2"/>
  <c r="T172" i="2"/>
  <c r="R172" i="2"/>
  <c r="P172"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7" i="2"/>
  <c r="BH137" i="2"/>
  <c r="BG137" i="2"/>
  <c r="BF137" i="2"/>
  <c r="T137" i="2"/>
  <c r="R137" i="2"/>
  <c r="P137" i="2"/>
  <c r="BI134" i="2"/>
  <c r="BH134" i="2"/>
  <c r="BG134" i="2"/>
  <c r="BF134" i="2"/>
  <c r="T134" i="2"/>
  <c r="R134" i="2"/>
  <c r="P134" i="2"/>
  <c r="BI132" i="2"/>
  <c r="BH132" i="2"/>
  <c r="BG132" i="2"/>
  <c r="BF132" i="2"/>
  <c r="T132" i="2"/>
  <c r="R132" i="2"/>
  <c r="P132"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2" i="2"/>
  <c r="BH122" i="2"/>
  <c r="BG122" i="2"/>
  <c r="BF122" i="2"/>
  <c r="T122" i="2"/>
  <c r="R122" i="2"/>
  <c r="P122" i="2"/>
  <c r="J116" i="2"/>
  <c r="J115" i="2"/>
  <c r="F115" i="2"/>
  <c r="F113" i="2"/>
  <c r="E111" i="2"/>
  <c r="J92" i="2"/>
  <c r="J91" i="2"/>
  <c r="F91" i="2"/>
  <c r="F89" i="2"/>
  <c r="E87" i="2"/>
  <c r="J18" i="2"/>
  <c r="E18" i="2"/>
  <c r="F92" i="2"/>
  <c r="J17" i="2"/>
  <c r="J12" i="2"/>
  <c r="J113" i="2" s="1"/>
  <c r="E7" i="2"/>
  <c r="E109" i="2"/>
  <c r="L90" i="1"/>
  <c r="AM90" i="1"/>
  <c r="AM89" i="1"/>
  <c r="L89" i="1"/>
  <c r="AM87" i="1"/>
  <c r="L87" i="1"/>
  <c r="L85" i="1"/>
  <c r="L84" i="1"/>
  <c r="BK240" i="2"/>
  <c r="BK234" i="2"/>
  <c r="BK224" i="2"/>
  <c r="BK220" i="2"/>
  <c r="J216" i="2"/>
  <c r="J210" i="2"/>
  <c r="J206" i="2"/>
  <c r="BK200" i="2"/>
  <c r="BK188" i="2"/>
  <c r="BK171" i="2"/>
  <c r="BK169" i="2"/>
  <c r="J159" i="2"/>
  <c r="J147" i="2"/>
  <c r="J141" i="2"/>
  <c r="BK128" i="2"/>
  <c r="BK122" i="2"/>
  <c r="AS94" i="1"/>
  <c r="J228" i="2"/>
  <c r="J220" i="2"/>
  <c r="J204" i="2"/>
  <c r="J178" i="2"/>
  <c r="BK167" i="2"/>
  <c r="BK139" i="2"/>
  <c r="J128" i="2"/>
  <c r="BK198" i="2"/>
  <c r="J186" i="2"/>
  <c r="BK151" i="2"/>
  <c r="J143" i="2"/>
  <c r="BK132" i="2"/>
  <c r="BK208" i="3"/>
  <c r="J196" i="3"/>
  <c r="BK165" i="3"/>
  <c r="BK159" i="3"/>
  <c r="BK149" i="3"/>
  <c r="BK143" i="3"/>
  <c r="BK139" i="3"/>
  <c r="BK122" i="3"/>
  <c r="BK210" i="3"/>
  <c r="BK204" i="3"/>
  <c r="BK190" i="3"/>
  <c r="BK180" i="3"/>
  <c r="J174" i="3"/>
  <c r="J161" i="3"/>
  <c r="J149" i="3"/>
  <c r="BK141" i="3"/>
  <c r="BK216" i="3"/>
  <c r="BK202" i="3"/>
  <c r="J190" i="3"/>
  <c r="BK184" i="3"/>
  <c r="BK178" i="3"/>
  <c r="J168" i="3"/>
  <c r="J163" i="3"/>
  <c r="J135" i="3"/>
  <c r="BK198" i="3"/>
  <c r="BK194" i="3"/>
  <c r="BK172" i="3"/>
  <c r="J157" i="3"/>
  <c r="J151" i="3"/>
  <c r="BK135" i="3"/>
  <c r="J130" i="3"/>
  <c r="BK124" i="3"/>
  <c r="BK655" i="4"/>
  <c r="J564" i="4"/>
  <c r="J516" i="4"/>
  <c r="J507" i="4"/>
  <c r="BK501" i="4"/>
  <c r="BK485" i="4"/>
  <c r="J474" i="4"/>
  <c r="J465" i="4"/>
  <c r="J448" i="4"/>
  <c r="J435" i="4"/>
  <c r="BK428" i="4"/>
  <c r="BK423" i="4"/>
  <c r="J408" i="4"/>
  <c r="BK395" i="4"/>
  <c r="BK374" i="4"/>
  <c r="J347" i="4"/>
  <c r="J336" i="4"/>
  <c r="J137" i="4"/>
  <c r="J604" i="4"/>
  <c r="BK566" i="4"/>
  <c r="J544" i="4"/>
  <c r="BK524" i="4"/>
  <c r="J519" i="4"/>
  <c r="J501" i="4"/>
  <c r="BK487" i="4"/>
  <c r="J456" i="4"/>
  <c r="J426" i="4"/>
  <c r="J417" i="4"/>
  <c r="J406" i="4"/>
  <c r="BK354" i="4"/>
  <c r="BK319" i="4"/>
  <c r="BK303" i="4"/>
  <c r="J287" i="4"/>
  <c r="J262" i="4"/>
  <c r="BK246" i="4"/>
  <c r="J237" i="4"/>
  <c r="BK183" i="4"/>
  <c r="J150" i="4"/>
  <c r="BK131" i="4"/>
  <c r="BK686" i="4"/>
  <c r="BK672" i="4"/>
  <c r="J655" i="4"/>
  <c r="J613" i="4"/>
  <c r="BK589" i="4"/>
  <c r="BK561" i="4"/>
  <c r="J498" i="4"/>
  <c r="J480" i="4"/>
  <c r="J471" i="4"/>
  <c r="J461" i="4"/>
  <c r="J441" i="4"/>
  <c r="BK410" i="4"/>
  <c r="J384" i="4"/>
  <c r="BK380" i="4"/>
  <c r="J342" i="4"/>
  <c r="BK336" i="4"/>
  <c r="BK328" i="4"/>
  <c r="BK281" i="4"/>
  <c r="BK262" i="4"/>
  <c r="BK256" i="4"/>
  <c r="J243" i="4"/>
  <c r="J210" i="4"/>
  <c r="J199" i="4"/>
  <c r="J156" i="4"/>
  <c r="J636" i="5"/>
  <c r="J606" i="5"/>
  <c r="J514" i="5"/>
  <c r="J501" i="5"/>
  <c r="J471" i="5"/>
  <c r="BK450" i="5"/>
  <c r="J442" i="5"/>
  <c r="BK436" i="5"/>
  <c r="J425" i="5"/>
  <c r="J409" i="5"/>
  <c r="BK382" i="5"/>
  <c r="BK366" i="5"/>
  <c r="BK323" i="5"/>
  <c r="J294" i="5"/>
  <c r="J234" i="5"/>
  <c r="J194" i="5"/>
  <c r="BK160" i="5"/>
  <c r="BK123" i="5"/>
  <c r="BK647" i="5"/>
  <c r="J642" i="5"/>
  <c r="J633" i="5"/>
  <c r="J616" i="5"/>
  <c r="J563" i="5"/>
  <c r="BK541" i="5"/>
  <c r="BK520" i="5"/>
  <c r="BK506" i="5"/>
  <c r="J487" i="5"/>
  <c r="BK469" i="5"/>
  <c r="J458" i="5"/>
  <c r="J450" i="5"/>
  <c r="BK425" i="5"/>
  <c r="J411" i="5"/>
  <c r="BK401" i="5"/>
  <c r="BK388" i="5"/>
  <c r="J347" i="5"/>
  <c r="BK331" i="5"/>
  <c r="J303" i="5"/>
  <c r="J282" i="5"/>
  <c r="BK181" i="5"/>
  <c r="J148" i="5"/>
  <c r="J133" i="5"/>
  <c r="J624" i="5"/>
  <c r="J576" i="5"/>
  <c r="J520" i="5"/>
  <c r="J476" i="5"/>
  <c r="J453" i="5"/>
  <c r="BK439" i="5"/>
  <c r="J428" i="5"/>
  <c r="J407" i="5"/>
  <c r="BK390" i="5"/>
  <c r="J382" i="5"/>
  <c r="J370" i="5"/>
  <c r="J350" i="5"/>
  <c r="BK268" i="5"/>
  <c r="BK234" i="5"/>
  <c r="BK200" i="5"/>
  <c r="BK190" i="5"/>
  <c r="BK166" i="5"/>
  <c r="BK129" i="5"/>
  <c r="J627" i="5"/>
  <c r="J557" i="5"/>
  <c r="BK538" i="5"/>
  <c r="BK501" i="5"/>
  <c r="BK487" i="5"/>
  <c r="BK476" i="5"/>
  <c r="J469" i="5"/>
  <c r="J461" i="5"/>
  <c r="BK442" i="5"/>
  <c r="J432" i="5"/>
  <c r="BK418" i="5"/>
  <c r="BK404" i="5"/>
  <c r="BK386" i="5"/>
  <c r="J331" i="5"/>
  <c r="J306" i="5"/>
  <c r="J268" i="5"/>
  <c r="BK219" i="5"/>
  <c r="J181" i="5"/>
  <c r="BK148" i="5"/>
  <c r="J166" i="6"/>
  <c r="J161" i="6"/>
  <c r="J148" i="6"/>
  <c r="J127" i="6"/>
  <c r="J121" i="6"/>
  <c r="BK159" i="6"/>
  <c r="J151" i="6"/>
  <c r="BK238" i="2"/>
  <c r="J236" i="2"/>
  <c r="J230" i="2"/>
  <c r="BK226" i="2"/>
  <c r="J214" i="2"/>
  <c r="BK208" i="2"/>
  <c r="BK204" i="2"/>
  <c r="J198" i="2"/>
  <c r="BK194" i="2"/>
  <c r="J174" i="2"/>
  <c r="BK161" i="2"/>
  <c r="BK153" i="2"/>
  <c r="BK143" i="2"/>
  <c r="J134" i="2"/>
  <c r="J130" i="2"/>
  <c r="BK124" i="2"/>
  <c r="J242" i="2"/>
  <c r="BK230" i="2"/>
  <c r="J222" i="2"/>
  <c r="BK214" i="2"/>
  <c r="J208" i="2"/>
  <c r="J182" i="2"/>
  <c r="BK155" i="2"/>
  <c r="BK134" i="2"/>
  <c r="BK202" i="2"/>
  <c r="J190" i="2"/>
  <c r="BK182" i="2"/>
  <c r="J176" i="2"/>
  <c r="J149" i="2"/>
  <c r="BK192" i="2"/>
  <c r="BK190" i="2"/>
  <c r="BK186" i="2"/>
  <c r="J180" i="2"/>
  <c r="J172" i="2"/>
  <c r="J167" i="2"/>
  <c r="J163" i="2"/>
  <c r="BK157" i="2"/>
  <c r="J153" i="2"/>
  <c r="BK149" i="2"/>
  <c r="J139" i="2"/>
  <c r="J124" i="2"/>
  <c r="J216" i="3"/>
  <c r="J210" i="3"/>
  <c r="J204" i="3"/>
  <c r="BK200" i="3"/>
  <c r="BK186" i="3"/>
  <c r="BK163" i="3"/>
  <c r="BK157" i="3"/>
  <c r="J153" i="3"/>
  <c r="BK147" i="3"/>
  <c r="BK130" i="3"/>
  <c r="BK214" i="3"/>
  <c r="J208" i="3"/>
  <c r="J192" i="3"/>
  <c r="J186" i="3"/>
  <c r="J178" i="3"/>
  <c r="J170" i="3"/>
  <c r="BK151" i="3"/>
  <c r="J124" i="3"/>
  <c r="J206" i="3"/>
  <c r="BK192" i="3"/>
  <c r="J180" i="3"/>
  <c r="J165" i="3"/>
  <c r="BK133" i="3"/>
  <c r="BK196" i="3"/>
  <c r="J184" i="3"/>
  <c r="BK174" i="3"/>
  <c r="J155" i="3"/>
  <c r="J143" i="3"/>
  <c r="J128" i="3"/>
  <c r="J122" i="3"/>
  <c r="J672" i="4"/>
  <c r="J664" i="4"/>
  <c r="BK633" i="4"/>
  <c r="J561" i="4"/>
  <c r="J514" i="4"/>
  <c r="J505" i="4"/>
  <c r="BK492" i="4"/>
  <c r="BK480" i="4"/>
  <c r="BK471" i="4"/>
  <c r="J450" i="4"/>
  <c r="J446" i="4"/>
  <c r="BK432" i="4"/>
  <c r="J428" i="4"/>
  <c r="BK414" i="4"/>
  <c r="BK406" i="4"/>
  <c r="J380" i="4"/>
  <c r="BK366" i="4"/>
  <c r="J344" i="4"/>
  <c r="BK333" i="4"/>
  <c r="J303" i="4"/>
  <c r="J295" i="4"/>
  <c r="BK273" i="4"/>
  <c r="BK268" i="4"/>
  <c r="J260" i="4"/>
  <c r="BK258" i="4"/>
  <c r="BK252" i="4"/>
  <c r="BK248" i="4"/>
  <c r="BK237" i="4"/>
  <c r="BK230" i="4"/>
  <c r="J173" i="4"/>
  <c r="J162" i="4"/>
  <c r="BK150" i="4"/>
  <c r="J145" i="4"/>
  <c r="J123" i="4"/>
  <c r="J633" i="4"/>
  <c r="J553" i="4"/>
  <c r="BK544" i="4"/>
  <c r="BK535" i="4"/>
  <c r="J524" i="4"/>
  <c r="BK516" i="4"/>
  <c r="J509" i="4"/>
  <c r="J503" i="4"/>
  <c r="J485" i="4"/>
  <c r="J463" i="4"/>
  <c r="J458" i="4"/>
  <c r="J453" i="4"/>
  <c r="BK450" i="4"/>
  <c r="BK443" i="4"/>
  <c r="J438" i="4"/>
  <c r="J410" i="4"/>
  <c r="BK401" i="4"/>
  <c r="J395" i="4"/>
  <c r="J391" i="4"/>
  <c r="BK386" i="4"/>
  <c r="J366" i="4"/>
  <c r="J328" i="4"/>
  <c r="BK295" i="4"/>
  <c r="J276" i="4"/>
  <c r="J248" i="4"/>
  <c r="J230" i="4"/>
  <c r="BK173" i="4"/>
  <c r="BK139" i="4"/>
  <c r="BK661" i="4"/>
  <c r="BK613" i="4"/>
  <c r="BK569" i="4"/>
  <c r="J559" i="4"/>
  <c r="BK542" i="4"/>
  <c r="BK505" i="4"/>
  <c r="J495" i="4"/>
  <c r="BK453" i="4"/>
  <c r="J423" i="4"/>
  <c r="J414" i="4"/>
  <c r="BK404" i="4"/>
  <c r="J358" i="4"/>
  <c r="BK342" i="4"/>
  <c r="BK290" i="4"/>
  <c r="BK264" i="4"/>
  <c r="J254" i="4"/>
  <c r="BK239" i="4"/>
  <c r="J191" i="4"/>
  <c r="BK145" i="4"/>
  <c r="BK688" i="4"/>
  <c r="J686" i="4"/>
  <c r="BK658" i="4"/>
  <c r="BK637" i="4"/>
  <c r="BK604" i="4"/>
  <c r="BK564" i="4"/>
  <c r="J535" i="4"/>
  <c r="J492" i="4"/>
  <c r="J477" i="4"/>
  <c r="BK465" i="4"/>
  <c r="J443" i="4"/>
  <c r="J412" i="4"/>
  <c r="J386" i="4"/>
  <c r="BK358" i="4"/>
  <c r="J340" i="4"/>
  <c r="BK330" i="4"/>
  <c r="BK298" i="4"/>
  <c r="BK266" i="4"/>
  <c r="J258" i="4"/>
  <c r="BK250" i="4"/>
  <c r="BK217" i="4"/>
  <c r="BK191" i="4"/>
  <c r="BK137" i="4"/>
  <c r="BK616" i="5"/>
  <c r="BK536" i="5"/>
  <c r="J506" i="5"/>
  <c r="BK473" i="5"/>
  <c r="BK446" i="5"/>
  <c r="J439" i="5"/>
  <c r="BK430" i="5"/>
  <c r="BK411" i="5"/>
  <c r="BK394" i="5"/>
  <c r="BK370" i="5"/>
  <c r="BK329" i="5"/>
  <c r="BK301" i="5"/>
  <c r="BK227" i="5"/>
  <c r="J166" i="5"/>
  <c r="BK133" i="5"/>
  <c r="BK649" i="5"/>
  <c r="J647" i="5"/>
  <c r="BK639" i="5"/>
  <c r="BK624" i="5"/>
  <c r="BK576" i="5"/>
  <c r="J544" i="5"/>
  <c r="J523" i="5"/>
  <c r="J512" i="5"/>
  <c r="BK471" i="5"/>
  <c r="BK467" i="5"/>
  <c r="J455" i="5"/>
  <c r="J448" i="5"/>
  <c r="J418" i="5"/>
  <c r="BK409" i="5"/>
  <c r="J390" i="5"/>
  <c r="BK350" i="5"/>
  <c r="J323" i="5"/>
  <c r="J301" i="5"/>
  <c r="J256" i="5"/>
  <c r="J160" i="5"/>
  <c r="J145" i="5"/>
  <c r="BK627" i="5"/>
  <c r="BK530" i="5"/>
  <c r="BK496" i="5"/>
  <c r="BK465" i="5"/>
  <c r="BK448" i="5"/>
  <c r="J434" i="5"/>
  <c r="J415" i="5"/>
  <c r="J394" i="5"/>
  <c r="J386" i="5"/>
  <c r="BK374" i="5"/>
  <c r="BK356" i="5"/>
  <c r="J333" i="5"/>
  <c r="BK245" i="5"/>
  <c r="BK212" i="5"/>
  <c r="J184" i="5"/>
  <c r="J155" i="5"/>
  <c r="BK145" i="5"/>
  <c r="BK630" i="5"/>
  <c r="BK563" i="5"/>
  <c r="J541" i="5"/>
  <c r="J536" i="5"/>
  <c r="J493" i="5"/>
  <c r="J479" i="5"/>
  <c r="J467" i="5"/>
  <c r="BK458" i="5"/>
  <c r="J436" i="5"/>
  <c r="BK428" i="5"/>
  <c r="BK415" i="5"/>
  <c r="J401" i="5"/>
  <c r="J374" i="5"/>
  <c r="J329" i="5"/>
  <c r="BK303" i="5"/>
  <c r="J280" i="5"/>
  <c r="J227" i="5"/>
  <c r="BK184" i="5"/>
  <c r="J123" i="5"/>
  <c r="J164" i="6"/>
  <c r="BK154" i="6"/>
  <c r="BK143" i="6"/>
  <c r="BK123" i="6"/>
  <c r="BK157" i="6"/>
  <c r="J140" i="6"/>
  <c r="J129" i="6"/>
  <c r="J143" i="6"/>
  <c r="BK140" i="6"/>
  <c r="BK129" i="6"/>
  <c r="BK125" i="6"/>
  <c r="J123" i="6"/>
  <c r="BK121" i="6"/>
  <c r="BK166" i="6"/>
  <c r="BK164" i="6"/>
  <c r="BK161" i="6"/>
  <c r="J157" i="6"/>
  <c r="BK151" i="6"/>
  <c r="J145" i="6"/>
  <c r="BK127" i="6"/>
  <c r="J119" i="6"/>
  <c r="BK242" i="2"/>
  <c r="J232" i="2"/>
  <c r="BK228" i="2"/>
  <c r="BK222" i="2"/>
  <c r="J218" i="2"/>
  <c r="BK212" i="2"/>
  <c r="J202" i="2"/>
  <c r="J196" i="2"/>
  <c r="J192" i="2"/>
  <c r="BK172" i="2"/>
  <c r="BK165" i="2"/>
  <c r="J157" i="2"/>
  <c r="BK137" i="2"/>
  <c r="J132" i="2"/>
  <c r="J126" i="2"/>
  <c r="J238" i="2"/>
  <c r="BK236" i="2"/>
  <c r="J234" i="2"/>
  <c r="J224" i="2"/>
  <c r="BK216" i="2"/>
  <c r="BK210" i="2"/>
  <c r="BK196" i="2"/>
  <c r="J171" i="2"/>
  <c r="BK145" i="2"/>
  <c r="J200" i="2"/>
  <c r="J188" i="2"/>
  <c r="BK178" i="2"/>
  <c r="BK174" i="2"/>
  <c r="BK147" i="2"/>
  <c r="BK130" i="2"/>
  <c r="J290" i="4"/>
  <c r="J268" i="4"/>
  <c r="J252" i="4"/>
  <c r="J246" i="4"/>
  <c r="BK232" i="2"/>
  <c r="J226" i="2"/>
  <c r="BK218" i="2"/>
  <c r="J212" i="2"/>
  <c r="BK180" i="2"/>
  <c r="J161" i="2"/>
  <c r="J137" i="2"/>
  <c r="BK206" i="2"/>
  <c r="J194" i="2"/>
  <c r="J184" i="2"/>
  <c r="BK163" i="2"/>
  <c r="J145" i="2"/>
  <c r="J240" i="2"/>
  <c r="BK184" i="2"/>
  <c r="BK176" i="2"/>
  <c r="J169" i="2"/>
  <c r="J165" i="2"/>
  <c r="BK159" i="2"/>
  <c r="J155" i="2"/>
  <c r="J151" i="2"/>
  <c r="BK141" i="2"/>
  <c r="BK126" i="2"/>
  <c r="J122" i="2"/>
  <c r="J214" i="3"/>
  <c r="J202" i="3"/>
  <c r="J198" i="3"/>
  <c r="BK170" i="3"/>
  <c r="BK161" i="3"/>
  <c r="BK155" i="3"/>
  <c r="BK145" i="3"/>
  <c r="J141" i="3"/>
  <c r="BK128" i="3"/>
  <c r="J212" i="3"/>
  <c r="BK206" i="3"/>
  <c r="J194" i="3"/>
  <c r="J182" i="3"/>
  <c r="J176" i="3"/>
  <c r="BK168" i="3"/>
  <c r="J159" i="3"/>
  <c r="J147" i="3"/>
  <c r="BK137" i="3"/>
  <c r="BK212" i="3"/>
  <c r="J200" i="3"/>
  <c r="BK188" i="3"/>
  <c r="BK182" i="3"/>
  <c r="J172" i="3"/>
  <c r="BK166" i="3"/>
  <c r="J145" i="3"/>
  <c r="J139" i="3"/>
  <c r="J126" i="3"/>
  <c r="J188" i="3"/>
  <c r="BK176" i="3"/>
  <c r="J166" i="3"/>
  <c r="BK153" i="3"/>
  <c r="J137" i="3"/>
  <c r="J133" i="3"/>
  <c r="BK126" i="3"/>
  <c r="BK675" i="4"/>
  <c r="J669" i="4"/>
  <c r="J661" i="4"/>
  <c r="J637" i="4"/>
  <c r="J569" i="4"/>
  <c r="J547" i="4"/>
  <c r="BK509" i="4"/>
  <c r="BK503" i="4"/>
  <c r="BK490" i="4"/>
  <c r="BK477" i="4"/>
  <c r="BK468" i="4"/>
  <c r="BK448" i="4"/>
  <c r="BK435" i="4"/>
  <c r="J432" i="4"/>
  <c r="BK426" i="4"/>
  <c r="BK412" i="4"/>
  <c r="J398" i="4"/>
  <c r="BK391" i="4"/>
  <c r="J370" i="4"/>
  <c r="BK340" i="4"/>
  <c r="BK322" i="4"/>
  <c r="BK308" i="4"/>
  <c r="J298" i="4"/>
  <c r="BK276" i="4"/>
  <c r="J270" i="4"/>
  <c r="J266" i="4"/>
  <c r="J256" i="4"/>
  <c r="J241" i="4"/>
  <c r="J239" i="4"/>
  <c r="J217" i="4"/>
  <c r="BK210" i="4"/>
  <c r="J167" i="4"/>
  <c r="BK162" i="4"/>
  <c r="BK148" i="4"/>
  <c r="J131" i="4"/>
  <c r="BK664" i="4"/>
  <c r="J589" i="4"/>
  <c r="J566" i="4"/>
  <c r="BK547" i="4"/>
  <c r="J542" i="4"/>
  <c r="BK530" i="4"/>
  <c r="BK519" i="4"/>
  <c r="BK514" i="4"/>
  <c r="BK511" i="4"/>
  <c r="BK507" i="4"/>
  <c r="J490" i="4"/>
  <c r="J487" i="4"/>
  <c r="BK483" i="4"/>
  <c r="J468" i="4"/>
  <c r="BK461" i="4"/>
  <c r="BK456" i="4"/>
  <c r="BK446" i="4"/>
  <c r="BK441" i="4"/>
  <c r="BK417" i="4"/>
  <c r="J404" i="4"/>
  <c r="BK398" i="4"/>
  <c r="J388" i="4"/>
  <c r="BK384" i="4"/>
  <c r="BK370" i="4"/>
  <c r="J354" i="4"/>
  <c r="J330" i="4"/>
  <c r="J322" i="4"/>
  <c r="J319" i="4"/>
  <c r="J308" i="4"/>
  <c r="J293" i="4"/>
  <c r="BK287" i="4"/>
  <c r="J281" i="4"/>
  <c r="J264" i="4"/>
  <c r="J250" i="4"/>
  <c r="BK241" i="4"/>
  <c r="J205" i="4"/>
  <c r="J188" i="4"/>
  <c r="J183" i="4"/>
  <c r="BK156" i="4"/>
  <c r="J148" i="4"/>
  <c r="BK123" i="4"/>
  <c r="J658" i="4"/>
  <c r="BK647" i="4"/>
  <c r="J583" i="4"/>
  <c r="BK553" i="4"/>
  <c r="J530" i="4"/>
  <c r="J511" i="4"/>
  <c r="BK498" i="4"/>
  <c r="BK458" i="4"/>
  <c r="BK438" i="4"/>
  <c r="J420" i="4"/>
  <c r="BK408" i="4"/>
  <c r="J401" i="4"/>
  <c r="BK347" i="4"/>
  <c r="J314" i="4"/>
  <c r="BK293" i="4"/>
  <c r="BK270" i="4"/>
  <c r="BK243" i="4"/>
  <c r="BK199" i="4"/>
  <c r="BK167" i="4"/>
  <c r="J139" i="4"/>
  <c r="J688" i="4"/>
  <c r="J675" i="4"/>
  <c r="BK669" i="4"/>
  <c r="J647" i="4"/>
  <c r="BK583" i="4"/>
  <c r="BK559" i="4"/>
  <c r="BK495" i="4"/>
  <c r="J483" i="4"/>
  <c r="BK474" i="4"/>
  <c r="BK463" i="4"/>
  <c r="BK420" i="4"/>
  <c r="BK388" i="4"/>
  <c r="J374" i="4"/>
  <c r="BK344" i="4"/>
  <c r="J333" i="4"/>
  <c r="BK314" i="4"/>
  <c r="J273" i="4"/>
  <c r="BK260" i="4"/>
  <c r="BK254" i="4"/>
  <c r="BK205" i="4"/>
  <c r="BK188" i="4"/>
  <c r="J639" i="5"/>
  <c r="BK610" i="5"/>
  <c r="J586" i="5"/>
  <c r="BK512" i="5"/>
  <c r="BK484" i="5"/>
  <c r="BK461" i="5"/>
  <c r="BK444" i="5"/>
  <c r="BK434" i="5"/>
  <c r="BK422" i="5"/>
  <c r="J398" i="5"/>
  <c r="J378" i="5"/>
  <c r="J360" i="5"/>
  <c r="J320" i="5"/>
  <c r="BK280" i="5"/>
  <c r="J190" i="5"/>
  <c r="BK155" i="5"/>
  <c r="J129" i="5"/>
  <c r="J649" i="5"/>
  <c r="BK642" i="5"/>
  <c r="J630" i="5"/>
  <c r="BK586" i="5"/>
  <c r="BK557" i="5"/>
  <c r="J538" i="5"/>
  <c r="BK514" i="5"/>
  <c r="BK479" i="5"/>
  <c r="J465" i="5"/>
  <c r="BK453" i="5"/>
  <c r="J444" i="5"/>
  <c r="J413" i="5"/>
  <c r="BK407" i="5"/>
  <c r="J356" i="5"/>
  <c r="BK333" i="5"/>
  <c r="BK306" i="5"/>
  <c r="BK294" i="5"/>
  <c r="J200" i="5"/>
  <c r="BK150" i="5"/>
  <c r="BK636" i="5"/>
  <c r="J610" i="5"/>
  <c r="BK523" i="5"/>
  <c r="BK493" i="5"/>
  <c r="J463" i="5"/>
  <c r="J446" i="5"/>
  <c r="BK432" i="5"/>
  <c r="J404" i="5"/>
  <c r="J388" i="5"/>
  <c r="BK378" i="5"/>
  <c r="BK360" i="5"/>
  <c r="BK347" i="5"/>
  <c r="BK256" i="5"/>
  <c r="J219" i="5"/>
  <c r="BK194" i="5"/>
  <c r="BK171" i="5"/>
  <c r="J150" i="5"/>
  <c r="BK633" i="5"/>
  <c r="BK606" i="5"/>
  <c r="BK544" i="5"/>
  <c r="J530" i="5"/>
  <c r="J496" i="5"/>
  <c r="J484" i="5"/>
  <c r="J473" i="5"/>
  <c r="BK463" i="5"/>
  <c r="BK455" i="5"/>
  <c r="J430" i="5"/>
  <c r="J422" i="5"/>
  <c r="BK413" i="5"/>
  <c r="BK398" i="5"/>
  <c r="J366" i="5"/>
  <c r="BK320" i="5"/>
  <c r="BK282" i="5"/>
  <c r="J245" i="5"/>
  <c r="J212" i="5"/>
  <c r="J171" i="5"/>
  <c r="J159" i="6"/>
  <c r="BK145" i="6"/>
  <c r="J125" i="6"/>
  <c r="BK119" i="6"/>
  <c r="J154" i="6"/>
  <c r="BK148" i="6"/>
  <c r="BK121" i="2" l="1"/>
  <c r="J121" i="2" s="1"/>
  <c r="J98" i="2" s="1"/>
  <c r="T136" i="2"/>
  <c r="T121" i="3"/>
  <c r="T120" i="3" s="1"/>
  <c r="BK132" i="3"/>
  <c r="J132" i="3"/>
  <c r="J99" i="3" s="1"/>
  <c r="R563" i="4"/>
  <c r="R122" i="4"/>
  <c r="R121" i="4"/>
  <c r="R120" i="4" s="1"/>
  <c r="R568" i="4"/>
  <c r="BK543" i="5"/>
  <c r="J543" i="5"/>
  <c r="J100" i="5" s="1"/>
  <c r="T121" i="2"/>
  <c r="T120" i="2"/>
  <c r="T119" i="2"/>
  <c r="R136" i="2"/>
  <c r="R121" i="3"/>
  <c r="R120" i="3"/>
  <c r="T132" i="3"/>
  <c r="BK563" i="4"/>
  <c r="J563" i="4" s="1"/>
  <c r="J99" i="4" s="1"/>
  <c r="P568" i="4"/>
  <c r="R543" i="5"/>
  <c r="R120" i="5" s="1"/>
  <c r="BK118" i="6"/>
  <c r="BK117" i="6"/>
  <c r="J117" i="6" s="1"/>
  <c r="J96" i="6" s="1"/>
  <c r="P118" i="6"/>
  <c r="P117" i="6"/>
  <c r="AU99" i="1" s="1"/>
  <c r="R121" i="2"/>
  <c r="R120" i="2"/>
  <c r="R119" i="2"/>
  <c r="P136" i="2"/>
  <c r="P121" i="3"/>
  <c r="P120" i="3"/>
  <c r="P132" i="3"/>
  <c r="P563" i="4"/>
  <c r="P122" i="4"/>
  <c r="P121" i="4"/>
  <c r="P120" i="4"/>
  <c r="AU97" i="1" s="1"/>
  <c r="BK568" i="4"/>
  <c r="J568" i="4"/>
  <c r="J100" i="4"/>
  <c r="T543" i="5"/>
  <c r="T120" i="5"/>
  <c r="R118" i="6"/>
  <c r="R117" i="6"/>
  <c r="P121" i="2"/>
  <c r="P120" i="2"/>
  <c r="P119" i="2"/>
  <c r="AU95" i="1"/>
  <c r="BK136" i="2"/>
  <c r="J136" i="2"/>
  <c r="J99" i="2"/>
  <c r="BK121" i="3"/>
  <c r="J121" i="3" s="1"/>
  <c r="J98" i="3" s="1"/>
  <c r="R132" i="3"/>
  <c r="T563" i="4"/>
  <c r="T122" i="4" s="1"/>
  <c r="T121" i="4" s="1"/>
  <c r="T120" i="4" s="1"/>
  <c r="T568" i="4"/>
  <c r="P543" i="5"/>
  <c r="P120" i="5" s="1"/>
  <c r="AU98" i="1" s="1"/>
  <c r="T118" i="6"/>
  <c r="T117" i="6" s="1"/>
  <c r="BK122" i="4"/>
  <c r="J122" i="4" s="1"/>
  <c r="J98" i="4" s="1"/>
  <c r="BK540" i="5"/>
  <c r="BK122" i="5" s="1"/>
  <c r="J122" i="5" s="1"/>
  <c r="J98" i="5" s="1"/>
  <c r="J111" i="6"/>
  <c r="BE123" i="6"/>
  <c r="BE140" i="6"/>
  <c r="BE154" i="6"/>
  <c r="E85" i="6"/>
  <c r="F92" i="6"/>
  <c r="BE143" i="6"/>
  <c r="BE145" i="6"/>
  <c r="BE148" i="6"/>
  <c r="BE151" i="6"/>
  <c r="BE157" i="6"/>
  <c r="BE159" i="6"/>
  <c r="BE164" i="6"/>
  <c r="BE119" i="6"/>
  <c r="BE121" i="6"/>
  <c r="BE125" i="6"/>
  <c r="BE127" i="6"/>
  <c r="BE161" i="6"/>
  <c r="BE166" i="6"/>
  <c r="BE129" i="6"/>
  <c r="E85" i="5"/>
  <c r="F92" i="5"/>
  <c r="BE129" i="5"/>
  <c r="BE133" i="5"/>
  <c r="BE150" i="5"/>
  <c r="BE160" i="5"/>
  <c r="BE190" i="5"/>
  <c r="BE194" i="5"/>
  <c r="BE294" i="5"/>
  <c r="BE347" i="5"/>
  <c r="BE350" i="5"/>
  <c r="BE356" i="5"/>
  <c r="BE378" i="5"/>
  <c r="BE388" i="5"/>
  <c r="BE407" i="5"/>
  <c r="BE422" i="5"/>
  <c r="BE434" i="5"/>
  <c r="BE436" i="5"/>
  <c r="BE446" i="5"/>
  <c r="BE448" i="5"/>
  <c r="BE450" i="5"/>
  <c r="BE506" i="5"/>
  <c r="BE514" i="5"/>
  <c r="BE520" i="5"/>
  <c r="BE576" i="5"/>
  <c r="BE610" i="5"/>
  <c r="BE616" i="5"/>
  <c r="BE636" i="5"/>
  <c r="BE181" i="5"/>
  <c r="BE280" i="5"/>
  <c r="BE282" i="5"/>
  <c r="BE301" i="5"/>
  <c r="BE323" i="5"/>
  <c r="BE409" i="5"/>
  <c r="BE411" i="5"/>
  <c r="BE418" i="5"/>
  <c r="BE442" i="5"/>
  <c r="BE458" i="5"/>
  <c r="BE469" i="5"/>
  <c r="BE471" i="5"/>
  <c r="BE479" i="5"/>
  <c r="BE484" i="5"/>
  <c r="BE501" i="5"/>
  <c r="BE512" i="5"/>
  <c r="BE536" i="5"/>
  <c r="BE557" i="5"/>
  <c r="BE563" i="5"/>
  <c r="BE586" i="5"/>
  <c r="BE633" i="5"/>
  <c r="BE123" i="5"/>
  <c r="BE155" i="5"/>
  <c r="BE166" i="5"/>
  <c r="BE219" i="5"/>
  <c r="BE227" i="5"/>
  <c r="BE234" i="5"/>
  <c r="BE268" i="5"/>
  <c r="BE303" i="5"/>
  <c r="BE329" i="5"/>
  <c r="BE360" i="5"/>
  <c r="BE366" i="5"/>
  <c r="BE374" i="5"/>
  <c r="BE382" i="5"/>
  <c r="BE394" i="5"/>
  <c r="BE401" i="5"/>
  <c r="BE428" i="5"/>
  <c r="BE430" i="5"/>
  <c r="BE432" i="5"/>
  <c r="BE439" i="5"/>
  <c r="BE444" i="5"/>
  <c r="BE461" i="5"/>
  <c r="BE473" i="5"/>
  <c r="BE493" i="5"/>
  <c r="BE496" i="5"/>
  <c r="BE530" i="5"/>
  <c r="BE606" i="5"/>
  <c r="BE639" i="5"/>
  <c r="BE642" i="5"/>
  <c r="BE647" i="5"/>
  <c r="BE649" i="5"/>
  <c r="J89" i="5"/>
  <c r="BE145" i="5"/>
  <c r="BE148" i="5"/>
  <c r="BE171" i="5"/>
  <c r="BE184" i="5"/>
  <c r="BE200" i="5"/>
  <c r="BE212" i="5"/>
  <c r="BE245" i="5"/>
  <c r="BE256" i="5"/>
  <c r="BE306" i="5"/>
  <c r="BE320" i="5"/>
  <c r="BE331" i="5"/>
  <c r="BE333" i="5"/>
  <c r="BE370" i="5"/>
  <c r="BE386" i="5"/>
  <c r="BE390" i="5"/>
  <c r="BE398" i="5"/>
  <c r="BE404" i="5"/>
  <c r="BE413" i="5"/>
  <c r="BE415" i="5"/>
  <c r="BE425" i="5"/>
  <c r="BE453" i="5"/>
  <c r="BE455" i="5"/>
  <c r="BE463" i="5"/>
  <c r="BE465" i="5"/>
  <c r="BE467" i="5"/>
  <c r="BE476" i="5"/>
  <c r="BE487" i="5"/>
  <c r="BE523" i="5"/>
  <c r="BE538" i="5"/>
  <c r="BE541" i="5"/>
  <c r="BE544" i="5"/>
  <c r="BE624" i="5"/>
  <c r="BE627" i="5"/>
  <c r="BE630" i="5"/>
  <c r="BE123" i="4"/>
  <c r="BE131" i="4"/>
  <c r="BE139" i="4"/>
  <c r="BE145" i="4"/>
  <c r="BE148" i="4"/>
  <c r="BE162" i="4"/>
  <c r="BE167" i="4"/>
  <c r="BE173" i="4"/>
  <c r="BE237" i="4"/>
  <c r="BE239" i="4"/>
  <c r="BE246" i="4"/>
  <c r="BE268" i="4"/>
  <c r="BE290" i="4"/>
  <c r="BE303" i="4"/>
  <c r="BE319" i="4"/>
  <c r="BE333" i="4"/>
  <c r="BE347" i="4"/>
  <c r="BE366" i="4"/>
  <c r="BE398" i="4"/>
  <c r="BE406" i="4"/>
  <c r="BE414" i="4"/>
  <c r="BE446" i="4"/>
  <c r="BE450" i="4"/>
  <c r="BE456" i="4"/>
  <c r="BE480" i="4"/>
  <c r="BE485" i="4"/>
  <c r="BE487" i="4"/>
  <c r="BE501" i="4"/>
  <c r="BE503" i="4"/>
  <c r="BE505" i="4"/>
  <c r="BE509" i="4"/>
  <c r="BE511" i="4"/>
  <c r="BE516" i="4"/>
  <c r="BE524" i="4"/>
  <c r="BE542" i="4"/>
  <c r="BE544" i="4"/>
  <c r="BE566" i="4"/>
  <c r="BE661" i="4"/>
  <c r="BE686" i="4"/>
  <c r="BE688" i="4"/>
  <c r="BK120" i="3"/>
  <c r="BK119" i="3" s="1"/>
  <c r="J119" i="3" s="1"/>
  <c r="J96" i="3" s="1"/>
  <c r="F92" i="4"/>
  <c r="E110" i="4"/>
  <c r="BE217" i="4"/>
  <c r="BE230" i="4"/>
  <c r="BE241" i="4"/>
  <c r="BE248" i="4"/>
  <c r="BE250" i="4"/>
  <c r="BE252" i="4"/>
  <c r="BE256" i="4"/>
  <c r="BE258" i="4"/>
  <c r="BE266" i="4"/>
  <c r="BE273" i="4"/>
  <c r="BE276" i="4"/>
  <c r="BE295" i="4"/>
  <c r="BE308" i="4"/>
  <c r="BE322" i="4"/>
  <c r="BE344" i="4"/>
  <c r="BE358" i="4"/>
  <c r="BE370" i="4"/>
  <c r="BE374" i="4"/>
  <c r="BE380" i="4"/>
  <c r="BE388" i="4"/>
  <c r="BE391" i="4"/>
  <c r="BE395" i="4"/>
  <c r="BE410" i="4"/>
  <c r="BE463" i="4"/>
  <c r="BE468" i="4"/>
  <c r="BE477" i="4"/>
  <c r="BE483" i="4"/>
  <c r="BE490" i="4"/>
  <c r="BE507" i="4"/>
  <c r="BE514" i="4"/>
  <c r="BE530" i="4"/>
  <c r="BE547" i="4"/>
  <c r="BE561" i="4"/>
  <c r="BE583" i="4"/>
  <c r="BE664" i="4"/>
  <c r="J114" i="4"/>
  <c r="BE150" i="4"/>
  <c r="BE188" i="4"/>
  <c r="BE199" i="4"/>
  <c r="BE210" i="4"/>
  <c r="BE254" i="4"/>
  <c r="BE260" i="4"/>
  <c r="BE264" i="4"/>
  <c r="BE270" i="4"/>
  <c r="BE298" i="4"/>
  <c r="BE330" i="4"/>
  <c r="BE336" i="4"/>
  <c r="BE340" i="4"/>
  <c r="BE342" i="4"/>
  <c r="BE404" i="4"/>
  <c r="BE408" i="4"/>
  <c r="BE412" i="4"/>
  <c r="BE448" i="4"/>
  <c r="BE471" i="4"/>
  <c r="BE474" i="4"/>
  <c r="BE492" i="4"/>
  <c r="BE498" i="4"/>
  <c r="BE553" i="4"/>
  <c r="BE559" i="4"/>
  <c r="BE564" i="4"/>
  <c r="BE569" i="4"/>
  <c r="BE604" i="4"/>
  <c r="BE613" i="4"/>
  <c r="BE633" i="4"/>
  <c r="BE637" i="4"/>
  <c r="BE647" i="4"/>
  <c r="BE655" i="4"/>
  <c r="BE658" i="4"/>
  <c r="BE669" i="4"/>
  <c r="BE672" i="4"/>
  <c r="BE675" i="4"/>
  <c r="BE137" i="4"/>
  <c r="BE156" i="4"/>
  <c r="BE183" i="4"/>
  <c r="BE191" i="4"/>
  <c r="BE205" i="4"/>
  <c r="BE243" i="4"/>
  <c r="BE262" i="4"/>
  <c r="BE281" i="4"/>
  <c r="BE287" i="4"/>
  <c r="BE293" i="4"/>
  <c r="BE314" i="4"/>
  <c r="BE328" i="4"/>
  <c r="BE354" i="4"/>
  <c r="BE384" i="4"/>
  <c r="BE386" i="4"/>
  <c r="BE401" i="4"/>
  <c r="BE417" i="4"/>
  <c r="BE420" i="4"/>
  <c r="BE423" i="4"/>
  <c r="BE426" i="4"/>
  <c r="BE428" i="4"/>
  <c r="BE432" i="4"/>
  <c r="BE435" i="4"/>
  <c r="BE438" i="4"/>
  <c r="BE441" i="4"/>
  <c r="BE443" i="4"/>
  <c r="BE453" i="4"/>
  <c r="BE458" i="4"/>
  <c r="BE461" i="4"/>
  <c r="BE465" i="4"/>
  <c r="BE495" i="4"/>
  <c r="BE519" i="4"/>
  <c r="BE535" i="4"/>
  <c r="BE589" i="4"/>
  <c r="BK120" i="2"/>
  <c r="BK119" i="2" s="1"/>
  <c r="J119" i="2" s="1"/>
  <c r="J96" i="2" s="1"/>
  <c r="E85" i="3"/>
  <c r="F92" i="3"/>
  <c r="BE137" i="3"/>
  <c r="BE139" i="3"/>
  <c r="BE147" i="3"/>
  <c r="BE161" i="3"/>
  <c r="BE168" i="3"/>
  <c r="BE178" i="3"/>
  <c r="BE190" i="3"/>
  <c r="BE202" i="3"/>
  <c r="BE204" i="3"/>
  <c r="BE206" i="3"/>
  <c r="BE210" i="3"/>
  <c r="BE212" i="3"/>
  <c r="BE122" i="3"/>
  <c r="BE128" i="3"/>
  <c r="BE135" i="3"/>
  <c r="BE141" i="3"/>
  <c r="BE143" i="3"/>
  <c r="BE145" i="3"/>
  <c r="BE149" i="3"/>
  <c r="BE151" i="3"/>
  <c r="BE155" i="3"/>
  <c r="BE157" i="3"/>
  <c r="BE159" i="3"/>
  <c r="BE174" i="3"/>
  <c r="BE194" i="3"/>
  <c r="BE196" i="3"/>
  <c r="BE208" i="3"/>
  <c r="BE214" i="3"/>
  <c r="BE216" i="3"/>
  <c r="J89" i="3"/>
  <c r="BE126" i="3"/>
  <c r="BE130" i="3"/>
  <c r="BE153" i="3"/>
  <c r="BE163" i="3"/>
  <c r="BE165" i="3"/>
  <c r="BE170" i="3"/>
  <c r="BE184" i="3"/>
  <c r="BE186" i="3"/>
  <c r="BE198" i="3"/>
  <c r="BE200" i="3"/>
  <c r="BE124" i="3"/>
  <c r="BE133" i="3"/>
  <c r="BE166" i="3"/>
  <c r="BE172" i="3"/>
  <c r="BE176" i="3"/>
  <c r="BE180" i="3"/>
  <c r="BE182" i="3"/>
  <c r="BE188" i="3"/>
  <c r="BE192" i="3"/>
  <c r="E85" i="2"/>
  <c r="BE128" i="2"/>
  <c r="BE134" i="2"/>
  <c r="BE143" i="2"/>
  <c r="BE171" i="2"/>
  <c r="BE172" i="2"/>
  <c r="BE180" i="2"/>
  <c r="BE194" i="2"/>
  <c r="BE196" i="2"/>
  <c r="BE198" i="2"/>
  <c r="BE202" i="2"/>
  <c r="BE238" i="2"/>
  <c r="F116" i="2"/>
  <c r="BE126" i="2"/>
  <c r="BE137" i="2"/>
  <c r="BE139" i="2"/>
  <c r="BE141" i="2"/>
  <c r="BE153" i="2"/>
  <c r="BE159" i="2"/>
  <c r="BE165" i="2"/>
  <c r="BE169" i="2"/>
  <c r="BE208" i="2"/>
  <c r="J89" i="2"/>
  <c r="BE122" i="2"/>
  <c r="BE124" i="2"/>
  <c r="BE130" i="2"/>
  <c r="BE147" i="2"/>
  <c r="BE151" i="2"/>
  <c r="BE157" i="2"/>
  <c r="BE161" i="2"/>
  <c r="BE167" i="2"/>
  <c r="BE174" i="2"/>
  <c r="BE186" i="2"/>
  <c r="BE188" i="2"/>
  <c r="BE192" i="2"/>
  <c r="BE200" i="2"/>
  <c r="BE204" i="2"/>
  <c r="BE206" i="2"/>
  <c r="BE212" i="2"/>
  <c r="BE214" i="2"/>
  <c r="BE216" i="2"/>
  <c r="BE226" i="2"/>
  <c r="BE228" i="2"/>
  <c r="BE234" i="2"/>
  <c r="BE132" i="2"/>
  <c r="BE145" i="2"/>
  <c r="BE149" i="2"/>
  <c r="BE155" i="2"/>
  <c r="BE163" i="2"/>
  <c r="BE176" i="2"/>
  <c r="BE178" i="2"/>
  <c r="BE182" i="2"/>
  <c r="BE184" i="2"/>
  <c r="BE190" i="2"/>
  <c r="BE210" i="2"/>
  <c r="BE218" i="2"/>
  <c r="BE220" i="2"/>
  <c r="BE222" i="2"/>
  <c r="BE224" i="2"/>
  <c r="BE230" i="2"/>
  <c r="BE232" i="2"/>
  <c r="BE236" i="2"/>
  <c r="BE240" i="2"/>
  <c r="BE242" i="2"/>
  <c r="F34" i="2"/>
  <c r="BA95" i="1"/>
  <c r="F36" i="2"/>
  <c r="BC95" i="1" s="1"/>
  <c r="F35" i="3"/>
  <c r="BB96" i="1"/>
  <c r="F35" i="4"/>
  <c r="BB97" i="1" s="1"/>
  <c r="F34" i="4"/>
  <c r="BA97" i="1"/>
  <c r="F35" i="5"/>
  <c r="BB98" i="1" s="1"/>
  <c r="F34" i="6"/>
  <c r="BA99" i="1"/>
  <c r="F37" i="6"/>
  <c r="BD99" i="1" s="1"/>
  <c r="J34" i="2"/>
  <c r="AW95" i="1"/>
  <c r="F34" i="3"/>
  <c r="BA96" i="1" s="1"/>
  <c r="J34" i="3"/>
  <c r="AW96" i="1"/>
  <c r="F36" i="3"/>
  <c r="BC96" i="1" s="1"/>
  <c r="F37" i="4"/>
  <c r="BD97" i="1"/>
  <c r="J34" i="5"/>
  <c r="AW98" i="1" s="1"/>
  <c r="F36" i="6"/>
  <c r="BC99" i="1"/>
  <c r="F36" i="5"/>
  <c r="BC98" i="1" s="1"/>
  <c r="F35" i="6"/>
  <c r="BB99" i="1"/>
  <c r="J34" i="6"/>
  <c r="AW99" i="1" s="1"/>
  <c r="F37" i="2"/>
  <c r="BD95" i="1"/>
  <c r="F35" i="2"/>
  <c r="BB95" i="1" s="1"/>
  <c r="F37" i="3"/>
  <c r="BD96" i="1"/>
  <c r="J34" i="4"/>
  <c r="AW97" i="1" s="1"/>
  <c r="F36" i="4"/>
  <c r="BC97" i="1"/>
  <c r="F34" i="5"/>
  <c r="BA98" i="1" s="1"/>
  <c r="F37" i="5"/>
  <c r="BD98" i="1" s="1"/>
  <c r="J540" i="5" l="1"/>
  <c r="J99" i="5" s="1"/>
  <c r="T119" i="3"/>
  <c r="P119" i="3"/>
  <c r="AU96" i="1"/>
  <c r="R119" i="3"/>
  <c r="BK121" i="5"/>
  <c r="J121" i="5"/>
  <c r="J97" i="5"/>
  <c r="BK121" i="4"/>
  <c r="J121" i="4"/>
  <c r="J97" i="4"/>
  <c r="J118" i="6"/>
  <c r="J97" i="6" s="1"/>
  <c r="J120" i="3"/>
  <c r="J97" i="3"/>
  <c r="J120" i="2"/>
  <c r="J97" i="2" s="1"/>
  <c r="AU94" i="1"/>
  <c r="J30" i="6"/>
  <c r="AG99" i="1"/>
  <c r="F33" i="4"/>
  <c r="AZ97" i="1" s="1"/>
  <c r="J33" i="6"/>
  <c r="AV99" i="1" s="1"/>
  <c r="AT99" i="1" s="1"/>
  <c r="AN99" i="1" s="1"/>
  <c r="F33" i="6"/>
  <c r="AZ99" i="1" s="1"/>
  <c r="F33" i="2"/>
  <c r="AZ95" i="1" s="1"/>
  <c r="F33" i="3"/>
  <c r="AZ96" i="1" s="1"/>
  <c r="J30" i="3"/>
  <c r="AG96" i="1" s="1"/>
  <c r="F33" i="5"/>
  <c r="AZ98" i="1" s="1"/>
  <c r="BB94" i="1"/>
  <c r="AX94" i="1" s="1"/>
  <c r="BA94" i="1"/>
  <c r="AW94" i="1" s="1"/>
  <c r="AK30" i="1" s="1"/>
  <c r="BD94" i="1"/>
  <c r="W33" i="1" s="1"/>
  <c r="J33" i="2"/>
  <c r="AV95" i="1"/>
  <c r="AT95" i="1" s="1"/>
  <c r="J30" i="2"/>
  <c r="AG95" i="1" s="1"/>
  <c r="J33" i="3"/>
  <c r="AV96" i="1" s="1"/>
  <c r="AT96" i="1" s="1"/>
  <c r="J33" i="4"/>
  <c r="AV97" i="1" s="1"/>
  <c r="AT97" i="1" s="1"/>
  <c r="J33" i="5"/>
  <c r="AV98" i="1" s="1"/>
  <c r="AT98" i="1" s="1"/>
  <c r="BC94" i="1"/>
  <c r="W32" i="1"/>
  <c r="BK120" i="4" l="1"/>
  <c r="J120" i="4" s="1"/>
  <c r="J96" i="4" s="1"/>
  <c r="BK120" i="5"/>
  <c r="J120" i="5" s="1"/>
  <c r="J96" i="5" s="1"/>
  <c r="J39" i="6"/>
  <c r="AN96" i="1"/>
  <c r="AN95" i="1"/>
  <c r="J39" i="3"/>
  <c r="J39" i="2"/>
  <c r="AZ94" i="1"/>
  <c r="W29" i="1" s="1"/>
  <c r="W30" i="1"/>
  <c r="AY94" i="1"/>
  <c r="W31" i="1"/>
  <c r="J30" i="5" l="1"/>
  <c r="AG98" i="1"/>
  <c r="J30" i="4"/>
  <c r="AG97" i="1" s="1"/>
  <c r="AV94" i="1"/>
  <c r="AK29" i="1" s="1"/>
  <c r="J39" i="5" l="1"/>
  <c r="J39" i="4"/>
  <c r="AN97" i="1"/>
  <c r="AN98" i="1"/>
  <c r="AT94" i="1"/>
  <c r="AG94" i="1"/>
  <c r="AK26" i="1"/>
  <c r="AK35" i="1" l="1"/>
  <c r="AN94" i="1"/>
</calcChain>
</file>

<file path=xl/sharedStrings.xml><?xml version="1.0" encoding="utf-8"?>
<sst xmlns="http://schemas.openxmlformats.org/spreadsheetml/2006/main" count="12814" uniqueCount="1749">
  <si>
    <t>Export Komplet</t>
  </si>
  <si>
    <t/>
  </si>
  <si>
    <t>2.0</t>
  </si>
  <si>
    <t>False</t>
  </si>
  <si>
    <t>{99b26c3c-d9ad-463f-bcc8-ccdcb9bd9fe7}</t>
  </si>
  <si>
    <t>&gt;&gt;  skryté sloupce  &lt;&lt;</t>
  </si>
  <si>
    <t>0,01</t>
  </si>
  <si>
    <t>21</t>
  </si>
  <si>
    <t>15</t>
  </si>
  <si>
    <t>REKAPITULACE STAVBY</t>
  </si>
  <si>
    <t>v ---  níže se nacházejí doplnkové a pomocné údaje k sestavám  --- v</t>
  </si>
  <si>
    <t>Návod na vyplnění</t>
  </si>
  <si>
    <t>0,001</t>
  </si>
  <si>
    <t>Kód:</t>
  </si>
  <si>
    <t>ZPD10/2020</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</si>
  <si>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</si>
  <si>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</si>
  <si>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č. 1,2,3,4,5,6,7 a 8 v žst. Jihlava</t>
  </si>
  <si>
    <t>KSO:</t>
  </si>
  <si>
    <t>CC-CZ:</t>
  </si>
  <si>
    <t>Místo:</t>
  </si>
  <si>
    <t>žst. Jihlava</t>
  </si>
  <si>
    <t>Datum:</t>
  </si>
  <si>
    <t>Zadavatel:</t>
  </si>
  <si>
    <t>IČ:</t>
  </si>
  <si>
    <t>70994234</t>
  </si>
  <si>
    <t>Správa železnic, státní organizace</t>
  </si>
  <si>
    <t>DIČ:</t>
  </si>
  <si>
    <t>CZ70994234</t>
  </si>
  <si>
    <t>Uchazeč:</t>
  </si>
  <si>
    <t>Vyplň údaj</t>
  </si>
  <si>
    <t>Projektant:</t>
  </si>
  <si>
    <t>25284525</t>
  </si>
  <si>
    <t>DMC Havlíčkův Brod, s.r.o.</t>
  </si>
  <si>
    <t>CZ25284525</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</si>
  <si>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</si>
  <si>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</si>
  <si>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</si>
  <si>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</si>
  <si>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</si>
  <si>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</si>
  <si>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</si>
  <si>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</si>
  <si>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</si>
  <si>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</si>
  <si>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</si>
  <si>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</si>
  <si>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</si>
  <si>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</si>
  <si>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</si>
  <si>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</si>
  <si>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</si>
  <si>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</si>
  <si>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</si>
  <si>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</si>
  <si>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</si>
  <si>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</si>
  <si>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</si>
  <si>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</si>
  <si>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</si>
  <si>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</si>
  <si>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</si>
  <si>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</si>
  <si>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</si>
  <si>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</si>
  <si>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</si>
  <si>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</si>
  <si>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</si>
  <si>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</si>
  <si>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</si>
  <si>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</si>
  <si>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</si>
  <si>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</si>
  <si>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</si>
  <si>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</si>
  <si>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</si>
  <si>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</si>
  <si>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</si>
  <si>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</si>
  <si>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</si>
  <si>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</si>
  <si>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</si>
  <si>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</si>
  <si>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 01.1</t>
  </si>
  <si>
    <t>Zabezpečovací zařízení - etapa I</t>
  </si>
  <si>
    <t>STA</t>
  </si>
  <si>
    <t>1</t>
  </si>
  <si>
    <t>{8ab469f1-35de-49a2-bfc0-6274a6700c4b}</t>
  </si>
  <si>
    <t>2</t>
  </si>
  <si>
    <t>PS 01.2</t>
  </si>
  <si>
    <t>Zabezpečovací zařízení - etapa II</t>
  </si>
  <si>
    <t>{7f119af1-7cdd-4ac6-ab6e-0deb0a08af68}</t>
  </si>
  <si>
    <t>SO 01.1</t>
  </si>
  <si>
    <t>Železniční svršek a spodek - etapa I</t>
  </si>
  <si>
    <t>{9deeab3f-2a8d-4faf-98bc-f628c6b9db2a}</t>
  </si>
  <si>
    <t>SO 01.2</t>
  </si>
  <si>
    <t>Železniční svršek a spodek - etapa II</t>
  </si>
  <si>
    <t>{b3807fdf-2950-4944-a900-aa44b6254a31}</t>
  </si>
  <si>
    <t>VRN</t>
  </si>
  <si>
    <t>Vedlejší rozpočtové náklady</t>
  </si>
  <si>
    <t>{698edb29-3494-4167-b3e2-97897e937fc7}</t>
  </si>
  <si>
    <t>KRYCÍ LIST SOUPISU PRACÍ</t>
  </si>
  <si>
    <t>Objekt:</t>
  </si>
  <si>
    <t>PS 01.1 - Zabezpečovací zařízení - etapa I</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</si>
  <si>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</si>
  <si>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</si>
  <si>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</si>
  <si>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</si>
  <si>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</si>
  <si>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</si>
  <si>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</si>
  <si>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</si>
  <si>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</si>
  <si>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</si>
  <si>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</si>
  <si>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</si>
  <si>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</si>
  <si>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</si>
  <si>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</si>
  <si>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</si>
  <si>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</si>
  <si>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</si>
  <si>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</si>
  <si>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</si>
  <si>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</si>
  <si>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</si>
  <si>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</si>
  <si>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</si>
  <si>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</si>
  <si>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</si>
  <si>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</si>
  <si>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5915005030</t>
  </si>
  <si>
    <t>Hloubení rýh nebo jam ručně na železničním spodku v hornině třídy těžitelnosti I skupiny 3</t>
  </si>
  <si>
    <t>m3</t>
  </si>
  <si>
    <t>4</t>
  </si>
  <si>
    <t>-2020035567</t>
  </si>
  <si>
    <t>PP</t>
  </si>
  <si>
    <t>Hloubení rýh nebo jam ručně na železničním spodku v hornině třídy těžitelnosti I skupiny 3. Poznámka: 1. V cenách jsou započteny náklady na hloubení a uložení výzisku na terén nebo naložení na dopravní prostředek a uložení na úložišti.</t>
  </si>
  <si>
    <t>M</t>
  </si>
  <si>
    <t>7590541429</t>
  </si>
  <si>
    <t>Slaboproudé rozvody, kabely pro přívod a vnitřní instalaci Spojky metalických kabelů a příslušenství Teplem smrštitelná zesílená spojka pro netlakované kabely XAGA 500-43/8-150/EY</t>
  </si>
  <si>
    <t>kus</t>
  </si>
  <si>
    <t>8</t>
  </si>
  <si>
    <t>1500866387</t>
  </si>
  <si>
    <t>3</t>
  </si>
  <si>
    <t>7590521519</t>
  </si>
  <si>
    <t>Venkovní vedení kabelová - metalické sítě Plněné, párované s ochr. vodičem TCEKPFLEY 4 P 1,0 D</t>
  </si>
  <si>
    <t>m</t>
  </si>
  <si>
    <t>128</t>
  </si>
  <si>
    <t>311643974</t>
  </si>
  <si>
    <t>7590521529</t>
  </si>
  <si>
    <t>Venkovní vedení kabelová - metalické sítě Plněné, párované s ochr. vodičem TCEKPFLEY 7 P 1,0 D</t>
  </si>
  <si>
    <t>-947476580</t>
  </si>
  <si>
    <t>7590521619</t>
  </si>
  <si>
    <t>Venkovní vedení kabelová - metalické sítě Plněné, párované s ochr. vodičem, armované Al dráty TCEKPFLEZE 24 P 1,0 D</t>
  </si>
  <si>
    <t>-405119007</t>
  </si>
  <si>
    <t>6</t>
  </si>
  <si>
    <t>7590541484</t>
  </si>
  <si>
    <t>Slaboproudé rozvody, kabely pro přívod a vnitřní instalaci Spojky metalických kabelů a příslušenství Teplem smrštitelná zesílená spojka pro netlakované kabely XAGA 500-75/15-400/EZE</t>
  </si>
  <si>
    <t>-531096190</t>
  </si>
  <si>
    <t>7</t>
  </si>
  <si>
    <t>R</t>
  </si>
  <si>
    <t>Přenesení stávající kabelizace do nového výkopu</t>
  </si>
  <si>
    <t>-2054783693</t>
  </si>
  <si>
    <t>OST</t>
  </si>
  <si>
    <t>Ostatní</t>
  </si>
  <si>
    <t>7590155042</t>
  </si>
  <si>
    <t>Montáž pasivní ochrany pro omezení atmosférických vlivů u neelektrizovaných tratí pro návěstidla, výstražníky a přejezd</t>
  </si>
  <si>
    <t>512</t>
  </si>
  <si>
    <t>129435002</t>
  </si>
  <si>
    <t>9</t>
  </si>
  <si>
    <t>7590157040</t>
  </si>
  <si>
    <t>Demontáž uzemnění pasivní ochrany u neelektrizovaných tratí</t>
  </si>
  <si>
    <t>1408148325</t>
  </si>
  <si>
    <t>10</t>
  </si>
  <si>
    <t>7497301990</t>
  </si>
  <si>
    <t>Vodiče trakčního vedení  Ukolejnění s průrazkou T, P, 2T, BP, DS, OK  - 2 vodiče</t>
  </si>
  <si>
    <t>-1377569581</t>
  </si>
  <si>
    <t>11</t>
  </si>
  <si>
    <t>7590525230</t>
  </si>
  <si>
    <t>Montáž kabelu návěstního volně uloženého s jádrem 1 mm Cu TCEKEZE, TCEKFE, TCEKPFLEY, TCEKPFLEZE do 7 P</t>
  </si>
  <si>
    <t>-1566764238</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</si>
  <si>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</si>
  <si>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12</t>
  </si>
  <si>
    <t>7590525232</t>
  </si>
  <si>
    <t>Montáž kabelu návěstního volně uloženého s jádrem 1 mm Cu TCEKEZE, TCEKFE, TCEKPFLEY, TCEKPFLEZE do 30 P</t>
  </si>
  <si>
    <t>311804855</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</si>
  <si>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</si>
  <si>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13</t>
  </si>
  <si>
    <t>7590525411</t>
  </si>
  <si>
    <t>Montáž spojky rovné pro plastové kabely párové rovné o průměru 1,0 mm PE plášť bez pancíře S 1 do 8 žil</t>
  </si>
  <si>
    <t>-1266455100</t>
  </si>
  <si>
    <t>Montáž spojky rovné pro plastové kabely párové rovné o průměru 1,0 mm PE plášť bez pancíře S 1 do 8 žil - přistavení elektrického agregátu, změření izolačního odporu, vlastní montáž spojky, sestavení montážního stojanu, upnutí kabelu do stojanu, spojení žil, svaření spojky, uvolnění kabelu, uložení spojky v jámě</t>
  </si>
  <si>
    <t>14</t>
  </si>
  <si>
    <t>7590525412</t>
  </si>
  <si>
    <t>Montáž spojky rovné pro plastové kabely párové rovné o průměru 1,0 mm PE plášť bez pancíře S 1 do 14 žil</t>
  </si>
  <si>
    <t>1603151676</t>
  </si>
  <si>
    <t>Montáž spojky rovné pro plastové kabely párové rovné o průměru 1,0 mm PE plášť bez pancíře S 1 do 14 žil - přistavení elektrického agregátu, změření izolačního odporu, vlastní montáž spojky, sestavení montážního stojanu, upnutí kabelu do stojanu, spojení žil, svaření spojky, uvolnění kabelu, uložení spojky v jámě</t>
  </si>
  <si>
    <t>7590525433</t>
  </si>
  <si>
    <t>Montáž spojky rovné pro plastové kabely párové rovné o průměru 1,0 mm PE plášť s pancířem S 1 do 24 žil</t>
  </si>
  <si>
    <t>979864836</t>
  </si>
  <si>
    <t>Montáž spojky rovné pro plastové kabely párové rovné o průměru 1,0 mm PE plášť s pancířem S 1 do 24 žil - přistavení elektrického agregátu, změření izolačního odporu, vlastní montáž spojky, sestavení montážního stojanu, upnutí kabelu do stojanu, spojení žil, svaření spojky, uvolnění kabelu, uložení spojky v jámě</t>
  </si>
  <si>
    <t>16</t>
  </si>
  <si>
    <t>7590715141</t>
  </si>
  <si>
    <t>Montáž světelného návěstidla trpasličího na plastový základ ZTN se 2 svítilnami</t>
  </si>
  <si>
    <t>1447083754</t>
  </si>
  <si>
    <t>Montáž světelného návěstidla trpasličího na plastový základ ZTN se 2 svítilnami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t>
  </si>
  <si>
    <t>17</t>
  </si>
  <si>
    <t>7590717122</t>
  </si>
  <si>
    <t>Demontáž světelného návěstidla trpasličího z betonového základu se 2 svítilnami</t>
  </si>
  <si>
    <t>1057246226</t>
  </si>
  <si>
    <t>Demontáž světelného návěstidla trpasličího z betonového základu se 2 svítilnami - bez bourání (demontáže) základu</t>
  </si>
  <si>
    <t>18</t>
  </si>
  <si>
    <t>7591015034</t>
  </si>
  <si>
    <t>Montáž elektromotorického přestavníku na výhybce s kontrolou jazyků s upevněním kloubovým na koleji</t>
  </si>
  <si>
    <t>390942642</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</si>
  <si>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</si>
  <si>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19</t>
  </si>
  <si>
    <t>7591017030</t>
  </si>
  <si>
    <t>Demontáž elektromotorického přestavníku z výhybky s kontrolou jazyků</t>
  </si>
  <si>
    <t>486823422</t>
  </si>
  <si>
    <t>20</t>
  </si>
  <si>
    <t>7591017060</t>
  </si>
  <si>
    <t>Odpojení elektromotorického přestavníku z výhybky</t>
  </si>
  <si>
    <t>-112874351</t>
  </si>
  <si>
    <t>7591010140</t>
  </si>
  <si>
    <t>Přestavníky Přestavník elektromotorický EP 661.2/L (CV200619002)</t>
  </si>
  <si>
    <t>-291795868</t>
  </si>
  <si>
    <t>22</t>
  </si>
  <si>
    <t>7591080805</t>
  </si>
  <si>
    <t>Ostatní náhradní díly EP600 Spojnice přestavníková na jednoduché výhybce s čelisť.závěrem (č.v.031049001)</t>
  </si>
  <si>
    <t>-1684323361</t>
  </si>
  <si>
    <t>23</t>
  </si>
  <si>
    <t>7591030123</t>
  </si>
  <si>
    <t>Kontrolní tyče Tyč kontrolní kloubová sestavená krátká III (CV030929003)</t>
  </si>
  <si>
    <t>-424794414</t>
  </si>
  <si>
    <t>24</t>
  </si>
  <si>
    <t>7591030133</t>
  </si>
  <si>
    <t>Kontrolní tyče Tyč kontrolní kloubová sestavená dlouhá III (CV030939003)</t>
  </si>
  <si>
    <t>321917166</t>
  </si>
  <si>
    <t>25</t>
  </si>
  <si>
    <t>7591080780.1</t>
  </si>
  <si>
    <t>Ostatní náhradní díly EP600 Souprava připevňovací kloubová elmot.přestav. (CV030839011)</t>
  </si>
  <si>
    <t>581405033</t>
  </si>
  <si>
    <t>26</t>
  </si>
  <si>
    <t>7591050020</t>
  </si>
  <si>
    <t>Kryty Kryt kontrolních pravítek úplný (CV030729002)</t>
  </si>
  <si>
    <t>-1858142319</t>
  </si>
  <si>
    <t>27</t>
  </si>
  <si>
    <t>7591080215</t>
  </si>
  <si>
    <t>Ostatní náhradní díly EP600 Klika sestavená  (CV200515013)</t>
  </si>
  <si>
    <t>-1788207026</t>
  </si>
  <si>
    <t>28</t>
  </si>
  <si>
    <t>7591090110</t>
  </si>
  <si>
    <t>Díly pro zemní montáž přestavníků Ohrádka přestavníku POP KPS (HM0321859992206)</t>
  </si>
  <si>
    <t>647572005</t>
  </si>
  <si>
    <t>29</t>
  </si>
  <si>
    <t>7590140190</t>
  </si>
  <si>
    <t>Závěry Závěr kabelový UKMP-WM (CV736719001)</t>
  </si>
  <si>
    <t>-1261984943</t>
  </si>
  <si>
    <t>30</t>
  </si>
  <si>
    <t>7591090010</t>
  </si>
  <si>
    <t>Díly pro zemní montáž přestavníků Deska základ.pod přestav. 700x460  (HM0592139997046)</t>
  </si>
  <si>
    <t>-2140873382</t>
  </si>
  <si>
    <t>31</t>
  </si>
  <si>
    <t>7590190040</t>
  </si>
  <si>
    <t>Ostatní Uzávěr šroubový  (CV721039001)</t>
  </si>
  <si>
    <t>-602565438</t>
  </si>
  <si>
    <t>32</t>
  </si>
  <si>
    <t>7591405014</t>
  </si>
  <si>
    <t>Montáž smyčky pro dodatečné kódování podél kolejnic délky kabelu 50 m</t>
  </si>
  <si>
    <t>384364457</t>
  </si>
  <si>
    <t>Montáž smyčky pro dodatečné kódování podél kolejnic délky kabelu 50 m - uložení smyčky podél kolejnic, upevnění k patě příchytkami, přichycení na dřevěné pražce nebo montážní trámky mezi kolejnicemi, napojení na kolejovou skříň (TJA apod.) nebo na další typovou délku, úprava štěrkového lože</t>
  </si>
  <si>
    <t>33</t>
  </si>
  <si>
    <t>7591407014</t>
  </si>
  <si>
    <t>Demontáž smyčky pro dodatečné kódování podél kolejnic délky kabelu 50 m</t>
  </si>
  <si>
    <t>310478719</t>
  </si>
  <si>
    <t>34</t>
  </si>
  <si>
    <t>7592005050</t>
  </si>
  <si>
    <t>Montáž počítacího bodu (senzoru) RSR 180</t>
  </si>
  <si>
    <t>-1978328557</t>
  </si>
  <si>
    <t>Montáž počítacího bodu (senzoru) RSR 180 - uložení a připevnění na určené místo, seřízení polohy, přezkoušení</t>
  </si>
  <si>
    <t>35</t>
  </si>
  <si>
    <t>7592007050</t>
  </si>
  <si>
    <t>Demontáž počítacího bodu (senzoru) RSR 180</t>
  </si>
  <si>
    <t>325784797</t>
  </si>
  <si>
    <t>36</t>
  </si>
  <si>
    <t>7593505270</t>
  </si>
  <si>
    <t>Montáž kabelového označníku Ball Marker</t>
  </si>
  <si>
    <t>-2056208041</t>
  </si>
  <si>
    <t>Montáž kabelového označníku Ball Marker - upevnění kabelového označníku na plášť kabelu upevňovacími prvky</t>
  </si>
  <si>
    <t>37</t>
  </si>
  <si>
    <t>7594105310</t>
  </si>
  <si>
    <t>Montáž lanového propojení kolejnicového na dřevěné pražce do 2,9 m</t>
  </si>
  <si>
    <t>1004952435</t>
  </si>
  <si>
    <t>Montáž lanového propojení kolejnicového na dřevěné pražce do 2,9 m - příčné nebo podélné propojení kolejnic přímých kolejí a na výhybkách; usazení pražců mezi souběžnými kolejemi nebo podél koleje; připevnění lanového propojení na pražce nebo montážní trámky</t>
  </si>
  <si>
    <t>38</t>
  </si>
  <si>
    <t>7594105312</t>
  </si>
  <si>
    <t>Montáž lanového propojení kolejnicového na dřevěné pražce do 3,3 m</t>
  </si>
  <si>
    <t>-1945748818</t>
  </si>
  <si>
    <t>Montáž lanového propojení kolejnicového na dřevěné pražce do 3,3 m - příčné nebo podélné propojení kolejnic přímých kolejí a na výhybkách; usazení pražců mezi souběžnými kolejemi nebo podél koleje; připevnění lanového propojení na pražce nebo montážní trámky</t>
  </si>
  <si>
    <t>39</t>
  </si>
  <si>
    <t>7594105314</t>
  </si>
  <si>
    <t>Montáž lanového propojení kolejnicového na dřevěné pražce do 4,0 m</t>
  </si>
  <si>
    <t>-1794261236</t>
  </si>
  <si>
    <t>Montáž lanového propojení kolejnicového na dřevěné pražce do 4,0 m - příčné nebo podélné propojení kolejnic přímých kolejí a na výhybkách; usazení pražců mezi souběžnými kolejemi nebo podél koleje; připevnění lanového propojení na pražce nebo montážní trámky</t>
  </si>
  <si>
    <t>40</t>
  </si>
  <si>
    <t>7594105322</t>
  </si>
  <si>
    <t>Montáž lanového propojení kolejnicového na dřevěné pražce do 15,0 m</t>
  </si>
  <si>
    <t>-1491825083</t>
  </si>
  <si>
    <t>Montáž lanového propojení kolejnicového na dřevěné pražce do 15,0 m - příčné nebo podélné propojení kolejnic přímých kolejí a na výhybkách; usazení pražců mezi souběžnými kolejemi nebo podél koleje; připevnění lanového propojení na pražce nebo montážní trámky</t>
  </si>
  <si>
    <t>41</t>
  </si>
  <si>
    <t>7594105324</t>
  </si>
  <si>
    <t>Montáž lanového propojení kolejnicového na dřevěné pražce do 30,0 m</t>
  </si>
  <si>
    <t>336504634</t>
  </si>
  <si>
    <t>Montáž lanového propojení kolejnicového na dřevěné pražce do 30,0 m - příčné nebo podélné propojení kolejnic přímých kolejí a na výhybkách; usazení pražců mezi souběžnými kolejemi nebo podél koleje; připevnění lanového propojení na pražce nebo montážní trámky</t>
  </si>
  <si>
    <t>42</t>
  </si>
  <si>
    <t>7594107310</t>
  </si>
  <si>
    <t>Demontáž kolejnicového lanového propojení z dřevěných pražců</t>
  </si>
  <si>
    <t>1911126754</t>
  </si>
  <si>
    <t>43</t>
  </si>
  <si>
    <t>7594205012</t>
  </si>
  <si>
    <t>Montáž stykového transformátoru jednoho DT 075 C</t>
  </si>
  <si>
    <t>-1652516387</t>
  </si>
  <si>
    <t>Montáž stykového transformátoru jednoho DT 075 C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</si>
  <si>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44</t>
  </si>
  <si>
    <t>7594205080</t>
  </si>
  <si>
    <t>Montáž kolejové skříně TJA, TJAP na dřevěné pražce</t>
  </si>
  <si>
    <t>121568889</t>
  </si>
  <si>
    <t>Montáž kolejové skříně TJA, TJAP na dřevěné pražce - usazení skříně do výkopu bez provedení zemních prací, propojení skříně s kolejnicemi jednokolíkovými lanovými propojeními, připevnění lan k pražci a montážním trámkům, zatažení kabelů, proměření izolačního stavu, označení skříně. Bez zhotovení a zapojení kabelových forem</t>
  </si>
  <si>
    <t>45</t>
  </si>
  <si>
    <t>7594207012</t>
  </si>
  <si>
    <t>Demontáž stykového transformátoru DT 075 C</t>
  </si>
  <si>
    <t>-1159505575</t>
  </si>
  <si>
    <t>46</t>
  </si>
  <si>
    <t>7594207080</t>
  </si>
  <si>
    <t>Demontáž kolejové skříně TJA, TJAP</t>
  </si>
  <si>
    <t>-1713993846</t>
  </si>
  <si>
    <t>47</t>
  </si>
  <si>
    <t>7594305035</t>
  </si>
  <si>
    <t>Montáž součástí počítače náprav kabelového závěru KSL-FP pro RSR</t>
  </si>
  <si>
    <t>188333185</t>
  </si>
  <si>
    <t>48</t>
  </si>
  <si>
    <t>7594307035</t>
  </si>
  <si>
    <t>Demontáž součástí počítače náprav kabelového závěru KSL-FP pro RSR</t>
  </si>
  <si>
    <t>-1550262709</t>
  </si>
  <si>
    <t>49</t>
  </si>
  <si>
    <t>7594110320</t>
  </si>
  <si>
    <t>Lanové propojení s kolíkovým ukončením LBI 1xFe9/330</t>
  </si>
  <si>
    <t>-389980517</t>
  </si>
  <si>
    <t>50</t>
  </si>
  <si>
    <t>7594110675</t>
  </si>
  <si>
    <t>Lanové propojení s kolíkovým ukončením LDI 1xFe6/400 norma 703559003 (HM0404223990062)</t>
  </si>
  <si>
    <t>-2000105480</t>
  </si>
  <si>
    <t>51</t>
  </si>
  <si>
    <t>7594110655</t>
  </si>
  <si>
    <t>Lanové propojení s kolíkovým ukončením LDI 1xFe6/220 norma 703559001 (HM0404223990060)</t>
  </si>
  <si>
    <t>-135381618</t>
  </si>
  <si>
    <t>52</t>
  </si>
  <si>
    <t>7594180820</t>
  </si>
  <si>
    <t>Souprava stykového bodu Souprava stykového bodu v žst. vně kol. STŘ14/SB8P/O norma 256669002 (HM0404223991481)</t>
  </si>
  <si>
    <t>357897594</t>
  </si>
  <si>
    <t>53</t>
  </si>
  <si>
    <t>7594110740</t>
  </si>
  <si>
    <t>Lanové propojení s kolíkovým ukončením LJI 2xFe14/290 norma 705579001 (HM0404223990370)</t>
  </si>
  <si>
    <t>-278673622</t>
  </si>
  <si>
    <t>54</t>
  </si>
  <si>
    <t>7594130135</t>
  </si>
  <si>
    <t>Lanové propojení s patkovým středovým ukončením nebo jejich ekvivalent LHI 1xFe20/1200 norma 707669111 (HM0404223990479AV.01200)</t>
  </si>
  <si>
    <t>1138299893</t>
  </si>
  <si>
    <t>55</t>
  </si>
  <si>
    <t>7598095070</t>
  </si>
  <si>
    <t>Přezkoušení a regulace elektromotorového přestavníku</t>
  </si>
  <si>
    <t>1334142547</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</si>
  <si>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</si>
  <si>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56</t>
  </si>
  <si>
    <t>7598095075</t>
  </si>
  <si>
    <t>Přezkoušení a regulace proudokruhu světelných návěstidel</t>
  </si>
  <si>
    <t>1304416778</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</si>
  <si>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</si>
  <si>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57</t>
  </si>
  <si>
    <t>7598095080</t>
  </si>
  <si>
    <t>Přezkoušení a regulace kolejových obvodů izolovaných</t>
  </si>
  <si>
    <t>-1564645427</t>
  </si>
  <si>
    <t>Přezkoušení a regulace kolejových obvodů izolovaných - přeměření napětí na svorkách proudového zdroje a kolejového relé, regulování kolejových obvodů pří šuntováni předepsaným odporem, přezkoušení polarity bez šuntování</t>
  </si>
  <si>
    <t>58</t>
  </si>
  <si>
    <t>7598095085</t>
  </si>
  <si>
    <t>Přezkoušení a regulace senzoru počítacího bodu</t>
  </si>
  <si>
    <t>1316958633</t>
  </si>
  <si>
    <t>Přezkoušení a regulace senzoru počítacího bodu - kontrola (nastavení) mechanických parametrů polohy, regulace napájení, kalibrace, kontrola funkce a započítávání, kontrola indikace</t>
  </si>
  <si>
    <t>59</t>
  </si>
  <si>
    <t>7598095090</t>
  </si>
  <si>
    <t>Přezkoušení a regulace počítače náprav včetně vyhotovení protokolu za 1 úsek</t>
  </si>
  <si>
    <t>141197</t>
  </si>
  <si>
    <t>Přezkoušení a regulace počítače náprav včetně vyhotovení protokolu za 1 úsek - provedení příslušných měření, nastavení zařízení, přezkoušení funkce a vyhotovení protokolu</t>
  </si>
  <si>
    <t>60</t>
  </si>
  <si>
    <t>7598095185</t>
  </si>
  <si>
    <t>Přezkoušení vlakových cest (vlakových i posunových) za 1 vlakovou cestu</t>
  </si>
  <si>
    <t>-1504124160</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</si>
  <si>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</si>
  <si>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61</t>
  </si>
  <si>
    <t>7593501820</t>
  </si>
  <si>
    <t>Trasy kabelového vedení Lokátory a markery Ball Marker 1408-XR, fialový zabezpečováci</t>
  </si>
  <si>
    <t>54283809</t>
  </si>
  <si>
    <t>PS 01.2 - Zabezpečovací zařízení - etapa II</t>
  </si>
  <si>
    <t>-104131694</t>
  </si>
  <si>
    <t>1103855868</t>
  </si>
  <si>
    <t>1908997300</t>
  </si>
  <si>
    <t>-633360549</t>
  </si>
  <si>
    <t>705058186</t>
  </si>
  <si>
    <t>766268942</t>
  </si>
  <si>
    <t>-1826329233</t>
  </si>
  <si>
    <t>-843789447</t>
  </si>
  <si>
    <t>-2080086312</t>
  </si>
  <si>
    <t>-210109764</t>
  </si>
  <si>
    <t>351275629</t>
  </si>
  <si>
    <t>1549122917</t>
  </si>
  <si>
    <t>7590715036</t>
  </si>
  <si>
    <t>Montáž světelného návěstidla jednostranného stožárového se 4 svítilnami</t>
  </si>
  <si>
    <t>1940658058</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</si>
  <si>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</si>
  <si>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7590717036</t>
  </si>
  <si>
    <t>Demontáž světelného návěstidla jednostranného stožárového se 4 svítilnami</t>
  </si>
  <si>
    <t>-1233938010</t>
  </si>
  <si>
    <t>Demontáž světelného návěstidla jednostranného stožárového se 4 svítilnami - bez bourání (demontáže) základu</t>
  </si>
  <si>
    <t>-869981751</t>
  </si>
  <si>
    <t>1005014204</t>
  </si>
  <si>
    <t>1783075</t>
  </si>
  <si>
    <t>7591010130</t>
  </si>
  <si>
    <t>Přestavníky Přestavník elektromotorický EP 661.1/P (CV200619001)</t>
  </si>
  <si>
    <t>720179086</t>
  </si>
  <si>
    <t>-1017866747</t>
  </si>
  <si>
    <t>-811486641</t>
  </si>
  <si>
    <t>886938794</t>
  </si>
  <si>
    <t>1770800029</t>
  </si>
  <si>
    <t>608676225</t>
  </si>
  <si>
    <t>-351603438</t>
  </si>
  <si>
    <t>-924076311</t>
  </si>
  <si>
    <t>526484328</t>
  </si>
  <si>
    <t>381980622</t>
  </si>
  <si>
    <t>-857938096</t>
  </si>
  <si>
    <t>1382738645</t>
  </si>
  <si>
    <t>1154267886</t>
  </si>
  <si>
    <t>-1567400547</t>
  </si>
  <si>
    <t>1464675241</t>
  </si>
  <si>
    <t>414211048</t>
  </si>
  <si>
    <t>-1553920374</t>
  </si>
  <si>
    <t>-358304750</t>
  </si>
  <si>
    <t>2118428872</t>
  </si>
  <si>
    <t>-1550043554</t>
  </si>
  <si>
    <t>550450672</t>
  </si>
  <si>
    <t>-972291166</t>
  </si>
  <si>
    <t>-1164429613</t>
  </si>
  <si>
    <t>-1499384486</t>
  </si>
  <si>
    <t>1007734981</t>
  </si>
  <si>
    <t>825318675</t>
  </si>
  <si>
    <t>-955703756</t>
  </si>
  <si>
    <t>148247130</t>
  </si>
  <si>
    <t>-452857718</t>
  </si>
  <si>
    <t>1388219196</t>
  </si>
  <si>
    <t>R2</t>
  </si>
  <si>
    <t>Úprava SW</t>
  </si>
  <si>
    <t>983601241</t>
  </si>
  <si>
    <t>SO 01.1 - Železniční svršek a spodek - etapa I</t>
  </si>
  <si>
    <t xml:space="preserve">      10 - EOV</t>
  </si>
  <si>
    <t>5901005010</t>
  </si>
  <si>
    <t>Měření geometrických parametrů měřícím vozíkem v koleji</t>
  </si>
  <si>
    <t>km</t>
  </si>
  <si>
    <t>-1096267219</t>
  </si>
  <si>
    <t>Měření geometrických parametrů měřícím vozíkem v koleji. Poznámka: 1. V cenách jsou započteny náklady na měření provozních odchylek dle ČSN, zpracování a předání tištěných výstupů objednateli.</t>
  </si>
  <si>
    <t>P</t>
  </si>
  <si>
    <t>Poznámka k položce:_x000D_
Kilometr koleje=km</t>
  </si>
  <si>
    <t>VV</t>
  </si>
  <si>
    <t>"kol.č.1a" (21,4+18,1+6+39,2+3,1)/1000</t>
  </si>
  <si>
    <t>"kol.č.5a" 24,5/1000</t>
  </si>
  <si>
    <t>"kol.č.10" 35,8/1000</t>
  </si>
  <si>
    <t>"kol .č.4" 3,1/1000</t>
  </si>
  <si>
    <t>Součet</t>
  </si>
  <si>
    <t>5901005020</t>
  </si>
  <si>
    <t>Měření geometrických parametrů měřícím vozíkem ve výhybce</t>
  </si>
  <si>
    <t>1469463562</t>
  </si>
  <si>
    <t>Měření geometrických parametrů měřícím vozíkem ve výhybce. Poznámka: 1. V cenách jsou započteny náklady na měření provozních odchylek dle ČSN, zpracování a předání tištěných výstupů objednateli.</t>
  </si>
  <si>
    <t>Poznámka k položce:_x000D_
Metr rozvinuté délky výhybky=m</t>
  </si>
  <si>
    <t>"výh.č.1, 2, 3, 5 DSK" 39,22*4+106,85</t>
  </si>
  <si>
    <t>"výh.č. 4, 6, 7" 49,85*3</t>
  </si>
  <si>
    <t>5904020010</t>
  </si>
  <si>
    <t>Vyřezání křovin porost řídký 1 až 5 kusů stonků na m2 plochy sklon terénu do 1:2</t>
  </si>
  <si>
    <t>m2</t>
  </si>
  <si>
    <t>-384739707</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</si>
  <si>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</si>
  <si>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5905023030</t>
  </si>
  <si>
    <t>Úprava povrchu stezky rozprostřením štěrkodrtě přes 5 do 10 cm</t>
  </si>
  <si>
    <t>727225533</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</si>
  <si>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</si>
  <si>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"kol.č.1" 100,5*1,3</t>
  </si>
  <si>
    <t>"kol.č.4a" 90*1,3</t>
  </si>
  <si>
    <t>"od námezníku výh. 3 a 5" 25*1</t>
  </si>
  <si>
    <t>5955101025</t>
  </si>
  <si>
    <t>Kamenivo drcené drť frakce 4/8</t>
  </si>
  <si>
    <t>t</t>
  </si>
  <si>
    <t>-1837248728</t>
  </si>
  <si>
    <t>272,650*0,1*1,8/2</t>
  </si>
  <si>
    <t>5955101030</t>
  </si>
  <si>
    <t>Kamenivo drcené drť frakce 8/16</t>
  </si>
  <si>
    <t>1174071901</t>
  </si>
  <si>
    <t>5905055010</t>
  </si>
  <si>
    <t>Odstranění stávajícího kolejového lože odtěžením v koleji</t>
  </si>
  <si>
    <t>1167813571</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</si>
  <si>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t>
  </si>
  <si>
    <t>"kompletní odtěžení k.č.1" 16,5*1,62</t>
  </si>
  <si>
    <t>"částečné odtěžení k.č.1 a 2" (11+6,1)*0,85</t>
  </si>
  <si>
    <t>"zapuštěné KL" 13,5*0,5</t>
  </si>
  <si>
    <t>5905055020</t>
  </si>
  <si>
    <t>Odstranění stávajícího kolejového lože odtěžením ve výhybce</t>
  </si>
  <si>
    <t>1940832393</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</si>
  <si>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t>
  </si>
  <si>
    <t>"výhybky" 4*53</t>
  </si>
  <si>
    <t>"DKS" 106</t>
  </si>
  <si>
    <t>"zapuštěné KL" 80</t>
  </si>
  <si>
    <t>5905060010</t>
  </si>
  <si>
    <t>Zřízení nového kolejového lože v koleji</t>
  </si>
  <si>
    <t>-1373534370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</si>
  <si>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t>
  </si>
  <si>
    <t>"po kompletním odtěžení k.č.1" 13,5*1,617</t>
  </si>
  <si>
    <t>5905060020</t>
  </si>
  <si>
    <t>Zřízení nového kolejového lože ve výhybce</t>
  </si>
  <si>
    <t>1384643807</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</si>
  <si>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t>
  </si>
  <si>
    <t>5905105030</t>
  </si>
  <si>
    <t>Doplnění KL kamenivem souvisle strojně v koleji</t>
  </si>
  <si>
    <t>-989425542</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</si>
  <si>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</si>
  <si>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"po částečném odtěžení k.č.1 a 2" (11+3,1)*0,85</t>
  </si>
  <si>
    <t>úprava GPK</t>
  </si>
  <si>
    <t>"kolej č.1" 18,098*0,3</t>
  </si>
  <si>
    <t>"kolej č.5a" 24,5*0,3</t>
  </si>
  <si>
    <t>"kolej č.1a" 39,2*0,3</t>
  </si>
  <si>
    <t>"kolej č.10" 35,8*0,3</t>
  </si>
  <si>
    <t>"propracování Dobronínské zhlaví výběhy" 25*6*0,3</t>
  </si>
  <si>
    <t>5905105040</t>
  </si>
  <si>
    <t>Doplnění KL kamenivem souvisle strojně ve výhybce</t>
  </si>
  <si>
    <t>1347447391</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</si>
  <si>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t>
  </si>
  <si>
    <t>"Úprava GPK výh.č. 4,6,7" 3*49,85*0,3</t>
  </si>
  <si>
    <t>"úprava GPK výh. Dobronínské zhlaví" (4*49,85+1*43,75)*0,3</t>
  </si>
  <si>
    <t>5955101000</t>
  </si>
  <si>
    <t>Kamenivo drcené štěrk frakce 31,5/63 třídy BI</t>
  </si>
  <si>
    <t>-771969545</t>
  </si>
  <si>
    <t>(28,58+398+92,264+117,81)*1,85</t>
  </si>
  <si>
    <t>5905110010</t>
  </si>
  <si>
    <t>Snížení KL pod patou kolejnice v koleji</t>
  </si>
  <si>
    <t>476029666</t>
  </si>
  <si>
    <t>Snížení KL pod patou kolejnice v koleji. Poznámka: 1. V cenách jsou započteny náklady na snížení KL pod patou kolejnice ručně vidlemi. 2. V cenách nejsou obsaženy náklady na doplnění a dodávku kameniva.</t>
  </si>
  <si>
    <t>5905110020</t>
  </si>
  <si>
    <t>Snížení KL pod patou kolejnice ve výhybce</t>
  </si>
  <si>
    <t>-1038822894</t>
  </si>
  <si>
    <t>Snížení KL pod patou kolejnice ve výhybce. Poznámka: 1. V cenách jsou započteny náklady na snížení KL pod patou kolejnice ručně vidlemi. 2. V cenách nejsou obsaženy náklady na doplnění a dodávku kameniva.</t>
  </si>
  <si>
    <t>Poznámka k položce:_x000D_
Rozvinutá délka výhybky=m</t>
  </si>
  <si>
    <t>5906015010</t>
  </si>
  <si>
    <t>Výměna pražce malou těžící mechanizací v KL otevřeném i zapuštěném pražec dřevěný příčný nevystrojený</t>
  </si>
  <si>
    <t>-229666316</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</si>
  <si>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</si>
  <si>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Pražec=kus</t>
  </si>
  <si>
    <t>"KV6-ZV9" 32*1,54</t>
  </si>
  <si>
    <t>"zaokrouhlení" 50</t>
  </si>
  <si>
    <t>5906015030</t>
  </si>
  <si>
    <t>Výměna pražce malou těžící mechanizací v KL otevřeném i zapuštěném pražec dřevěný výhybkový délky do 3 m</t>
  </si>
  <si>
    <t>1309513774</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</si>
  <si>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</si>
  <si>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"2,6" 8</t>
  </si>
  <si>
    <t>"2,8" 3</t>
  </si>
  <si>
    <t>"2,9" 2</t>
  </si>
  <si>
    <t>5906015040</t>
  </si>
  <si>
    <t>Výměna pražce malou těžící mechanizací v KL otevřeném i zapuštěném pražec dřevěný výhybkový délky přes 3 do 4 m</t>
  </si>
  <si>
    <t>1697692975</t>
  </si>
  <si>
    <t>Výměna pražce malou těžící mechanizací v KL otevřeném i zapuštěném pražec dřevěný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</si>
  <si>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"3,1" 1</t>
  </si>
  <si>
    <t>"3,2" 2</t>
  </si>
  <si>
    <t>"3,3" 2</t>
  </si>
  <si>
    <t>"3,4" 1</t>
  </si>
  <si>
    <t>"3,5" 1</t>
  </si>
  <si>
    <t>"3,6" 1</t>
  </si>
  <si>
    <t>"3,7" 1</t>
  </si>
  <si>
    <t>"3,9" 1</t>
  </si>
  <si>
    <t>"4,0" 2</t>
  </si>
  <si>
    <t>5906015050</t>
  </si>
  <si>
    <t>Výměna pražce malou těžící mechanizací v KL otevřeném i zapuštěném pražec dřevěný výhybkový délky přes 4 do 5 m</t>
  </si>
  <si>
    <t>-763986148</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</si>
  <si>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</si>
  <si>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"4,1" 2</t>
  </si>
  <si>
    <t>"4,2" 2</t>
  </si>
  <si>
    <t>"4,3" 1</t>
  </si>
  <si>
    <t>5956122020</t>
  </si>
  <si>
    <t>Pražec dřevěný výhybkový dub skupina 4 2600x260x150</t>
  </si>
  <si>
    <t>435868798</t>
  </si>
  <si>
    <t>5956122030</t>
  </si>
  <si>
    <t>Pražec dřevěný výhybkový dub skupina 4 2800x260x150</t>
  </si>
  <si>
    <t>1036609494</t>
  </si>
  <si>
    <t>5956122035</t>
  </si>
  <si>
    <t>Pražec dřevěný výhybkový dub skupina 4 2900x260x150</t>
  </si>
  <si>
    <t>360512592</t>
  </si>
  <si>
    <t>5956122040</t>
  </si>
  <si>
    <t>Pražec dřevěný výhybkový dub skupina 4 3000x260x150</t>
  </si>
  <si>
    <t>1801013788</t>
  </si>
  <si>
    <t>"přejezd" 16</t>
  </si>
  <si>
    <t>5956122045</t>
  </si>
  <si>
    <t>Pražec dřevěný výhybkový dub skupina 4 3100x260x150</t>
  </si>
  <si>
    <t>915424425</t>
  </si>
  <si>
    <t>5956122050</t>
  </si>
  <si>
    <t>Pražec dřevěný výhybkový dub skupina 4 3200x260x150</t>
  </si>
  <si>
    <t>-714112117</t>
  </si>
  <si>
    <t>5956122055</t>
  </si>
  <si>
    <t>Pražec dřevěný výhybkový dub skupina 4 3300x260x150</t>
  </si>
  <si>
    <t>-289610460</t>
  </si>
  <si>
    <t>5956122060</t>
  </si>
  <si>
    <t>Pražec dřevěný výhybkový dub skupina 4 3400x260x150</t>
  </si>
  <si>
    <t>622909920</t>
  </si>
  <si>
    <t>5956122065</t>
  </si>
  <si>
    <t>Pražec dřevěný výhybkový dub skupina 4 3500x260x150</t>
  </si>
  <si>
    <t>1087447528</t>
  </si>
  <si>
    <t>5956122070</t>
  </si>
  <si>
    <t>Pražec dřevěný výhybkový dub skupina 4 3600x260x150</t>
  </si>
  <si>
    <t>777721049</t>
  </si>
  <si>
    <t>5956122075</t>
  </si>
  <si>
    <t>Pražec dřevěný výhybkový dub skupina 4 3700x260x150</t>
  </si>
  <si>
    <t>1742942841</t>
  </si>
  <si>
    <t>5956122085</t>
  </si>
  <si>
    <t>Pražec dřevěný výhybkový dub skupina 4 3900x260x150</t>
  </si>
  <si>
    <t>598643725</t>
  </si>
  <si>
    <t>5956122090</t>
  </si>
  <si>
    <t>Pražec dřevěný výhybkový dub skupina 4 4000x260x150</t>
  </si>
  <si>
    <t>-1971955643</t>
  </si>
  <si>
    <t>5956122095</t>
  </si>
  <si>
    <t>Pražec dřevěný výhybkový dub skupina 4 4100x260x150</t>
  </si>
  <si>
    <t>-460540423</t>
  </si>
  <si>
    <t>5956122100</t>
  </si>
  <si>
    <t>Pražec dřevěný výhybkový dub skupina 4 4200x260x150</t>
  </si>
  <si>
    <t>-1539544589</t>
  </si>
  <si>
    <t>5956122105</t>
  </si>
  <si>
    <t>Pražec dřevěný výhybkový dub skupina 4 4300x260x150</t>
  </si>
  <si>
    <t>-2083898304</t>
  </si>
  <si>
    <t>5958134080</t>
  </si>
  <si>
    <t>Součásti upevňovací vrtule R2 (160)</t>
  </si>
  <si>
    <t>551090199</t>
  </si>
  <si>
    <t>"výh.č.6" 11*10+8*14</t>
  </si>
  <si>
    <t>5906130090</t>
  </si>
  <si>
    <t>Montáž kolejového roštu v ose koleje pražce dřevěné nevystrojené tv. S49 rozdělení "u"</t>
  </si>
  <si>
    <t>1170370210</t>
  </si>
  <si>
    <t>Montáž kolejového roštu v ose koleje pražce dřevěné nevystrojené tv. S49 rozdělení "u". Poznámka: 1. V cenách jsou započteny náklady na manipulaci a montáž KR, u pražců dřevěných nevystrojených i na vrtání pražců. 2. V cenách nejsou obsaženy náklady na dodávku materiálu.</t>
  </si>
  <si>
    <t>21,4/1000</t>
  </si>
  <si>
    <t>5956101005</t>
  </si>
  <si>
    <t>Pražec dřevěný příčný nevystrojený dub 2600x260x150 mm</t>
  </si>
  <si>
    <t>380178450</t>
  </si>
  <si>
    <t>"nový KR" 36-16+2</t>
  </si>
  <si>
    <t>"výměna pražců KV6-ZV9" 50</t>
  </si>
  <si>
    <t>5957110030</t>
  </si>
  <si>
    <t>Kolejnice tv. 49 E 1, třídy R260</t>
  </si>
  <si>
    <t>-2041998999</t>
  </si>
  <si>
    <t>"kolej č.1" 24,5*2</t>
  </si>
  <si>
    <t>"kolej č.4a" 3,1*2</t>
  </si>
  <si>
    <t>"včetně prořezu" 55,2*1,1</t>
  </si>
  <si>
    <t>5958125010</t>
  </si>
  <si>
    <t>Komplety s antikorozní úpravou ŽS 4 (svěrka ŽS4, šroub RS 1, matice M24, podložka Fe6)</t>
  </si>
  <si>
    <t>-1478988059</t>
  </si>
  <si>
    <t>16*4</t>
  </si>
  <si>
    <t>5958131050</t>
  </si>
  <si>
    <t>Součásti upevňovací s antikorozní úpravou vrtule R1(145)</t>
  </si>
  <si>
    <t>-1796799739</t>
  </si>
  <si>
    <t>16*8</t>
  </si>
  <si>
    <t>5958131070</t>
  </si>
  <si>
    <t>Součásti upevňovací s antikorozní úpravou kroužek pružný dvojitý Fe 6</t>
  </si>
  <si>
    <t>-339971201</t>
  </si>
  <si>
    <t>595814000R</t>
  </si>
  <si>
    <t>Podkladnice žebrová tv. S4 v antikorozní úpravě</t>
  </si>
  <si>
    <t>1895241102</t>
  </si>
  <si>
    <t>16*2</t>
  </si>
  <si>
    <t>5958128010</t>
  </si>
  <si>
    <t>Komplety ŽS 4 (šroub RS 1, matice M 24, podložka Fe6, svěrka ŽS4)</t>
  </si>
  <si>
    <t>-1053478318</t>
  </si>
  <si>
    <t>"nový KR" (36-16+2)*4</t>
  </si>
  <si>
    <t>"doplnění 10% výměna pražců KV6-ZV9" 50*4*0,1</t>
  </si>
  <si>
    <t>5958140000</t>
  </si>
  <si>
    <t>Podkladnice žebrová tv. S4</t>
  </si>
  <si>
    <t>654864452</t>
  </si>
  <si>
    <t>"nový KR" (36-16+2)*2</t>
  </si>
  <si>
    <t>"doplnění 10% výměna pražců KV6-ZV9" 50*2*0,1</t>
  </si>
  <si>
    <t>5958134075</t>
  </si>
  <si>
    <t>Součásti upevňovací vrtule R1(145)</t>
  </si>
  <si>
    <t>1482858707</t>
  </si>
  <si>
    <t>"nový KR" (36-16+2)*8</t>
  </si>
  <si>
    <t>"výměna pražců KV6-ZV9" 50*8</t>
  </si>
  <si>
    <t>"výhybka č.6" 11*16</t>
  </si>
  <si>
    <t>5958134040</t>
  </si>
  <si>
    <t>Součásti upevňovací kroužek pružný dvojitý Fe 6</t>
  </si>
  <si>
    <t>-1342229428</t>
  </si>
  <si>
    <t>"pod R1" 752</t>
  </si>
  <si>
    <t>"pod R2" 222</t>
  </si>
  <si>
    <t>5958158005</t>
  </si>
  <si>
    <t>Podložka pryžová pod patu kolejnice S49  183/126/6</t>
  </si>
  <si>
    <t>1314835009</t>
  </si>
  <si>
    <t>(36+2)*2</t>
  </si>
  <si>
    <t>5958158070</t>
  </si>
  <si>
    <t>Podložka polyetylenová pod podkladnici 380/160/2 (S4, R4)</t>
  </si>
  <si>
    <t>1654635175</t>
  </si>
  <si>
    <t>"nový KR" 76</t>
  </si>
  <si>
    <t>"výměna pražců KV6-ZV9" 50*2</t>
  </si>
  <si>
    <t>"výhybka č.6" 22</t>
  </si>
  <si>
    <t>5958173000</t>
  </si>
  <si>
    <t>Polyetylenové pásy v kotoučích</t>
  </si>
  <si>
    <t>1556737910</t>
  </si>
  <si>
    <t>5906130400</t>
  </si>
  <si>
    <t>Montáž kolejového roštu v ose koleje pražce betonové vystrojené tv. S49 rozdělení "u"</t>
  </si>
  <si>
    <t>-1853484700</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</si>
  <si>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t>
  </si>
  <si>
    <t>"v koleji 4a, mezi ZV3-ZV4 a ZV5-ZV6" (3,1*2+4,1*2)/1000</t>
  </si>
  <si>
    <t>5906135080</t>
  </si>
  <si>
    <t>Demontáž kolejového roštu koleje na úložišti pražce dřevěné tv. S49 rozdělení "d"</t>
  </si>
  <si>
    <t>1035742531</t>
  </si>
  <si>
    <t>Demontáž kolejového roštu koleje na úložišti pražce dřevěné tv. S49 rozdělení "d". Poznámka: 1. V cenách jsou započteny náklady na demontáž a rozebrání kolejového roštu do součástí, manipulaci, naložení výzisku na dopravní prostředek a uložení na úložišti</t>
  </si>
  <si>
    <t>"koleje" (27,047+6,1+6+6)/1000</t>
  </si>
  <si>
    <t>5907010090</t>
  </si>
  <si>
    <t>Výměna LISŮ tv. S49 rozdělení "u"</t>
  </si>
  <si>
    <t>-193644437</t>
  </si>
  <si>
    <t xml:space="preserve">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t>
  </si>
  <si>
    <t>Poznámka k položce:_x000D_
Metr kolejnice=m</t>
  </si>
  <si>
    <t>"před ZV1" 5,5*2</t>
  </si>
  <si>
    <t>5957134035</t>
  </si>
  <si>
    <t>Lepený izolovaný styk tv. S49 s tepelně zpracovanou hlavou délky 4,10 m</t>
  </si>
  <si>
    <t>1328851361</t>
  </si>
  <si>
    <t>5957134082</t>
  </si>
  <si>
    <t>Lepený izolovaný styk tv. S49 s tepelně zpracovanou hlavou délky 5,50 m</t>
  </si>
  <si>
    <t>-755951849</t>
  </si>
  <si>
    <t>5907050120</t>
  </si>
  <si>
    <t>Dělení kolejnic kyslíkem soustavy S49 nebo T</t>
  </si>
  <si>
    <t>481323739</t>
  </si>
  <si>
    <t>Dělení kolejnic kyslíkem soustavy S49 nebo T. Poznámka: 1. V cenách jsou započteny náklady na manipulaci, podložení, označení a provedení řezu kolejnice.</t>
  </si>
  <si>
    <t>Poznámka k položce:_x000D_
Řez=kus</t>
  </si>
  <si>
    <t>5909030010</t>
  </si>
  <si>
    <t>Následná úprava GPK koleje směrové a výškové uspořádání pražce dřevěné nebo ocelové</t>
  </si>
  <si>
    <t>1760739954</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</si>
  <si>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</si>
  <si>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"kol.č.1a" (21,4+18,1+6+39,2)/1000</t>
  </si>
  <si>
    <t>5909030020</t>
  </si>
  <si>
    <t>Následná úprava GPK koleje směrové a výškové uspořádání pražce betonové</t>
  </si>
  <si>
    <t>1974838278</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</si>
  <si>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</si>
  <si>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3,1*2/1000</t>
  </si>
  <si>
    <t>5909032010</t>
  </si>
  <si>
    <t>Přesná úprava GPK koleje směrové a výškové uspořádání pražce dřevěné nebo ocelové</t>
  </si>
  <si>
    <t>-1844290690</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</si>
  <si>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t>
  </si>
  <si>
    <t>"kol.č.1a" (21,4*2+18,1+6+39,2)/1000</t>
  </si>
  <si>
    <t>"propracování Dobronínské zhlaví výběhy" 25*6/1000</t>
  </si>
  <si>
    <t>5909032020</t>
  </si>
  <si>
    <t>Přesná úprava GPK koleje směrové a výškové uspořádání pražce betonové</t>
  </si>
  <si>
    <t>-513496460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</si>
  <si>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</si>
  <si>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3,1*4/1000</t>
  </si>
  <si>
    <t>5909040020</t>
  </si>
  <si>
    <t>Následná úprava GPK výhybky směrové a výškové uspořádání pražce betonové</t>
  </si>
  <si>
    <t>-1632224251</t>
  </si>
  <si>
    <t>Následná úprava GPK výhybky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</si>
  <si>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39,22*4+106,85</t>
  </si>
  <si>
    <t>62</t>
  </si>
  <si>
    <t>5909042010</t>
  </si>
  <si>
    <t>Přesná úprava GPK výhybky směrové a výškové uspořádání pražce dřevěné nebo ocelové</t>
  </si>
  <si>
    <t>-153773453</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</si>
  <si>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t>
  </si>
  <si>
    <t>"propracování výhybek" 49,85*3</t>
  </si>
  <si>
    <t>"propracování Dobronínské zhlaví" 4*49,85+1*43,75</t>
  </si>
  <si>
    <t>63</t>
  </si>
  <si>
    <t>5909042020</t>
  </si>
  <si>
    <t>Přesná úprava GPK výhybky směrové a výškové uspořádání pražce betonové</t>
  </si>
  <si>
    <t>-1609544361</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</si>
  <si>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</si>
  <si>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(39,22*4+106,85)*2</t>
  </si>
  <si>
    <t>64</t>
  </si>
  <si>
    <t>5910020030</t>
  </si>
  <si>
    <t>Svařování kolejnic termitem plný předehřev standardní spára svar sériový tv. S49</t>
  </si>
  <si>
    <t>svar</t>
  </si>
  <si>
    <t>-194518780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</si>
  <si>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</si>
  <si>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65</t>
  </si>
  <si>
    <t>5910035030</t>
  </si>
  <si>
    <t>Dosažení dovolené upínací teploty v BK prodloužením kolejnicového pásu v koleji tv. S49</t>
  </si>
  <si>
    <t>146968316</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</si>
  <si>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</si>
  <si>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66</t>
  </si>
  <si>
    <t>5910040020</t>
  </si>
  <si>
    <t>Umožnění volné dilatace kolejnice demontáž upevňovadel bez osazení kluzných podložek rozdělení pražců "d"</t>
  </si>
  <si>
    <t>1075351319</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</si>
  <si>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</si>
  <si>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67</t>
  </si>
  <si>
    <t>5910040030</t>
  </si>
  <si>
    <t>Umožnění volné dilatace kolejnice demontáž upevňovadel bez osazení kluzných podložek rozdělení pražců "u"</t>
  </si>
  <si>
    <t>-1801243056</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</si>
  <si>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t>
  </si>
  <si>
    <t>(23,407+4,1+3,1)*2</t>
  </si>
  <si>
    <t>68</t>
  </si>
  <si>
    <t>5910040120</t>
  </si>
  <si>
    <t>Umožnění volné dilatace kolejnice montáž upevňovadel bez odstranění kluzných podložek rozdělení pražců "d"</t>
  </si>
  <si>
    <t>-1615083227</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</si>
  <si>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</si>
  <si>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69</t>
  </si>
  <si>
    <t>5910040130</t>
  </si>
  <si>
    <t>Umožnění volné dilatace kolejnice montáž upevňovadel bez odstranění kluzných podložek rozdělení pražců "u"</t>
  </si>
  <si>
    <t>-983186996</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</si>
  <si>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</si>
  <si>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70</t>
  </si>
  <si>
    <t>5911527030</t>
  </si>
  <si>
    <t>Demontáž čelisťového závěru výhybky jednoduché bez žlabového pražce soustavy S49</t>
  </si>
  <si>
    <t>-144811690</t>
  </si>
  <si>
    <t>Demontáž čelisťového závěru výhybky jednoduché bez žlabového pražce soustavy S49. Poznámka: 1. V cenách jsou započteny náklady na demontáž a naložení na dopravní prostředek.</t>
  </si>
  <si>
    <t>Poznámka k položce:_x000D_
Závěr=kus</t>
  </si>
  <si>
    <t>71</t>
  </si>
  <si>
    <t>5911529030</t>
  </si>
  <si>
    <t>Montáž čelisťového závěru výhybky jednoduché bez žlabového pražce soustavy S49</t>
  </si>
  <si>
    <t>-217615218</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</si>
  <si>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</si>
  <si>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72</t>
  </si>
  <si>
    <t>5911529120</t>
  </si>
  <si>
    <t>Montáž čelisťového závěru výhybky jednoduché v žlabovém pražci soustavy S49</t>
  </si>
  <si>
    <t>254628900</t>
  </si>
  <si>
    <t>Montáž čelisťového závěru výhybky jednoduché v žlabovém pražci soustavy S49. Poznámka: 1. V cenách jsou započteny náklady na montáž, přezkoušení chodu výhybky, provedení západkové zkoušky a ošetření kluzných částí závěru mazivem. 2. V cenách nejsou obsaženy náklady na dodávku materiálu.</t>
  </si>
  <si>
    <t>73</t>
  </si>
  <si>
    <t>5911531030</t>
  </si>
  <si>
    <t>Seřízení čelisťového závěru výhybky jednoduché bez žlabového pražce soustavy S49</t>
  </si>
  <si>
    <t>-379044052</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</si>
  <si>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</si>
  <si>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74</t>
  </si>
  <si>
    <t>5911531120</t>
  </si>
  <si>
    <t>Seřízení čelisťového závěru výhybky jednoduché v žlabovém pražci soustavy S49</t>
  </si>
  <si>
    <t>1463966017</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</si>
  <si>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</si>
  <si>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75</t>
  </si>
  <si>
    <t>5911637120</t>
  </si>
  <si>
    <t>Montáž dvojité kolejové spojky na úložišti betonové pražce soustavy S49</t>
  </si>
  <si>
    <t>1732140569</t>
  </si>
  <si>
    <t>Montáž dvojité kolejové spojky na úložišti betonové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 3. Položka platí pro všechny tvary výhybek.</t>
  </si>
  <si>
    <t>76</t>
  </si>
  <si>
    <t>5961116040</t>
  </si>
  <si>
    <t>Výhybka jednoduchá smontovaná pražce betonové, soustavy J49 1:11-300 pravá v kombinaci - pevná cena</t>
  </si>
  <si>
    <t>1785202166</t>
  </si>
  <si>
    <t>Výhybka jednoduchá smontovaná pražce betonové, soustavy J49 1:11-300 pravá v kombinaci</t>
  </si>
  <si>
    <t>"výh.č.1" 1</t>
  </si>
  <si>
    <t>77</t>
  </si>
  <si>
    <t>5961116045</t>
  </si>
  <si>
    <t>Výhybka jednoduchá smontovaná pražce betonové, soustavy J49 1:11-300 levé v kombinaci - pevná cena</t>
  </si>
  <si>
    <t>158468894</t>
  </si>
  <si>
    <t>Výhybka jednoduchá smontovaná pražce betonové, soustavy J49 1:11-300 levé v kombinaci</t>
  </si>
  <si>
    <t>"výh.č. 2,3,5" 3</t>
  </si>
  <si>
    <t>78</t>
  </si>
  <si>
    <t>5961116025</t>
  </si>
  <si>
    <t>Výhybka jednoduchá smontovaná pražce betonové, soustavy J49 1:9-300 levá - pevná cena</t>
  </si>
  <si>
    <t>-1931038542</t>
  </si>
  <si>
    <t>Výhybka jednoduchá smontovaná pražce betonové, soustavy J49 1:9-300 levá</t>
  </si>
  <si>
    <t>"výh.č. 4,6,7,10" 4</t>
  </si>
  <si>
    <t>79</t>
  </si>
  <si>
    <t>5961116000</t>
  </si>
  <si>
    <t>Výhybka jednoduchá smontovaná pražce betonové, soustavy J49 1:7,5-190-I pravá - pevná cena</t>
  </si>
  <si>
    <t>-413630795</t>
  </si>
  <si>
    <t>Výhybka jednoduchá smontovaná pražce betonové, soustavy J49 1:7,5-190-I pravá</t>
  </si>
  <si>
    <t>"výh.č. 8" 1</t>
  </si>
  <si>
    <t>80</t>
  </si>
  <si>
    <t>5961127005R</t>
  </si>
  <si>
    <t>Dvojitá kolejová spojka pražce betonové DKS 49  1:11-300-4,75 m - pevná cena</t>
  </si>
  <si>
    <t>1059990920</t>
  </si>
  <si>
    <t>Dvojitá kolejová spojka smontovaná pražce betonové DKS 49  1:11-300-4,75 m</t>
  </si>
  <si>
    <t>81</t>
  </si>
  <si>
    <t>5911659040</t>
  </si>
  <si>
    <t>Demontáž jednoduché výhybky v kombinaci na úložišti dřevěné pražce soustavy S49</t>
  </si>
  <si>
    <t>-1574692581</t>
  </si>
  <si>
    <t>Demontáž jednoduché výhybky v kombinaci na úložišti dřevěné pražce soustavy S49. Poznámka: 1. V cenách jsou započteny náklady na demontáž do součástí včetně závěrů, manipulaci, naložení na dopravní prostředek a uložení vyzískaného materiálu na úložišti.</t>
  </si>
  <si>
    <t>38,61*4</t>
  </si>
  <si>
    <t>82</t>
  </si>
  <si>
    <t>5911667040</t>
  </si>
  <si>
    <t>Demontáž středu dvojité kolejové spojky na úložišti dřevěné pražce soustavy S49</t>
  </si>
  <si>
    <t>1703201996</t>
  </si>
  <si>
    <t>Demontáž středu dvojité kolejové spojky na úložišti dřevěné pražce soustavy S49. Poznámka: 1. V cenách jsou započteny náklady na demontáž do součástí, manipulaci, naložení na dopravní prostředek a uložení vyzískaného materiálu na úložišti.</t>
  </si>
  <si>
    <t>Poznámka k položce:_x000D_
Rozvinutá délka konstrukce=m</t>
  </si>
  <si>
    <t>83</t>
  </si>
  <si>
    <t>5912023010</t>
  </si>
  <si>
    <t>Demontáž návěstidla uloženého ve stezce námezníku</t>
  </si>
  <si>
    <t>-335544459</t>
  </si>
  <si>
    <t>Demontáž návěstidla uloženého ve stezce námezníku. Poznámka: 1. V cenách jsou započteny náklady na demontáž návěstidla, zához, úpravu terénu a naložení na dopravní prostředek.</t>
  </si>
  <si>
    <t>Poznámka k položce:_x000D_
Návěstidlo=kus</t>
  </si>
  <si>
    <t>84</t>
  </si>
  <si>
    <t>5912037010</t>
  </si>
  <si>
    <t>Montáž návěstidla uloženého ve stezce námezníku</t>
  </si>
  <si>
    <t>-1244318101</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</si>
  <si>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</si>
  <si>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85</t>
  </si>
  <si>
    <t>5962104005</t>
  </si>
  <si>
    <t>Hranice námezník betonový vč. Nátěru</t>
  </si>
  <si>
    <t>-915875224</t>
  </si>
  <si>
    <t>86</t>
  </si>
  <si>
    <t>5913105010</t>
  </si>
  <si>
    <t>Demontáž zádlažbové přejezdové konstrukce část vnější a vnitřní bez závěrných zídek</t>
  </si>
  <si>
    <t>1835375161</t>
  </si>
  <si>
    <t>Demontáž zádlažbové přejezdové konstrukce část vnější a vnitřní bez závěrných zídek. Poznámka: 1. V cenách jsou započteny náklady na demontáž konstrukce a naložení na dopravní prostředek.</t>
  </si>
  <si>
    <t>9*2</t>
  </si>
  <si>
    <t>87</t>
  </si>
  <si>
    <t>5913110010</t>
  </si>
  <si>
    <t>Montáž zádlažbové přejezdové konstrukce část vnější a vnitřní bez závěrných zídek</t>
  </si>
  <si>
    <t>-1037861883</t>
  </si>
  <si>
    <t>Montáž zádlažbové přejezdové konstrukce část vnější a vnitřní bez závěrných zídek. Poznámka: 1. V cenách jsou započteny náklady na montáž konstrukce. 2. V cenách nejsou obsaženy náklady na dodávku materiálu.</t>
  </si>
  <si>
    <t>88</t>
  </si>
  <si>
    <t>5913235020</t>
  </si>
  <si>
    <t>Dělení AB komunikace řezáním hloubky do 20 cm</t>
  </si>
  <si>
    <t>1090603163</t>
  </si>
  <si>
    <t>Dělení AB komunikace řezáním hloubky do 20 cm. Poznámka: 1. V cenách jsou započteny náklady na provedení úkolu.</t>
  </si>
  <si>
    <t>89</t>
  </si>
  <si>
    <t>5913240010</t>
  </si>
  <si>
    <t>Odstranění AB komunikace odtěžením nebo frézováním hloubky do 10 cm</t>
  </si>
  <si>
    <t>-1991180731</t>
  </si>
  <si>
    <t>Odstranění AB komunikace odtěžením nebo frézováním hloubky do 10 cm. Poznámka: 1. V cenách jsou započteny náklady na odtěžení nebo frézování a naložení výzisku na dopravní prostředek.</t>
  </si>
  <si>
    <t>33,8+13,1</t>
  </si>
  <si>
    <t>90</t>
  </si>
  <si>
    <t>5913240020</t>
  </si>
  <si>
    <t>Odstranění AB komunikace odtěžením nebo frézováním hloubky do 20 cm</t>
  </si>
  <si>
    <t>319755637</t>
  </si>
  <si>
    <t>Odstranění AB komunikace odtěžením nebo frézováním hloubky do 20 cm. Poznámka: 1. V cenách jsou započteny náklady na odtěžení nebo frézování a naložení výzisku na dopravní prostředek.</t>
  </si>
  <si>
    <t>(1*9)*2</t>
  </si>
  <si>
    <t>91</t>
  </si>
  <si>
    <t>5913245010</t>
  </si>
  <si>
    <t>Oprava komunikace vyplněním trhlin zálivkovou hmotou</t>
  </si>
  <si>
    <t>164853129</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</si>
  <si>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</si>
  <si>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92</t>
  </si>
  <si>
    <t>5963152000</t>
  </si>
  <si>
    <t>Asfaltová zálivka pro trhliny a spáry</t>
  </si>
  <si>
    <t>kg</t>
  </si>
  <si>
    <t>1029872516</t>
  </si>
  <si>
    <t>18*0,003*0,04*1600</t>
  </si>
  <si>
    <t>93</t>
  </si>
  <si>
    <t>5913255010</t>
  </si>
  <si>
    <t>Zřízení konstrukce vozovky asfaltobetonové s obrusnou vrstvou tloušťky do 5 cm</t>
  </si>
  <si>
    <t>-305023737</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</si>
  <si>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</si>
  <si>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94</t>
  </si>
  <si>
    <t>5913255030</t>
  </si>
  <si>
    <t>Zřízení konstrukce vozovky asfaltobetonové s podkladní, ložní a obrusnou vrstvou tloušťky do 15 cm</t>
  </si>
  <si>
    <t>-599476927</t>
  </si>
  <si>
    <t>Zřízení konstrukce vozovky asfaltobetonové s podkladní, ložní a obrusnou vrstvou tloušťky do 15 cm. Poznámka: 1. V cenách jsou započteny náklady na zřízení vozovky s živičným na podkladu ze stmelených vrstev a na manipulaci. 2. V cenách nejsou obsaženy náklady na dodávku materiálu.</t>
  </si>
  <si>
    <t>95</t>
  </si>
  <si>
    <t>5963146010</t>
  </si>
  <si>
    <t>Asfaltový beton ACL 16S 50/70 hrubozrnný-ložní vrstva</t>
  </si>
  <si>
    <t>1457242165</t>
  </si>
  <si>
    <t>18*0,06*2,2</t>
  </si>
  <si>
    <t>96</t>
  </si>
  <si>
    <t>5963146020</t>
  </si>
  <si>
    <t>Asfaltový beton ACP 16S 50/70 středněznný-podkladní vrstva</t>
  </si>
  <si>
    <t>1166049770</t>
  </si>
  <si>
    <t>18*0,05*2,2</t>
  </si>
  <si>
    <t>97</t>
  </si>
  <si>
    <t>5963146000</t>
  </si>
  <si>
    <t>Asfaltový beton ACO 11S 50/70 střednězrnný-obrusná vrstva</t>
  </si>
  <si>
    <t>447647776</t>
  </si>
  <si>
    <t>(46,9+18)*0,04*2,2</t>
  </si>
  <si>
    <t>98</t>
  </si>
  <si>
    <t>5914010010</t>
  </si>
  <si>
    <t>Oprava stezky zemního tělesa ze železobetonových pražců</t>
  </si>
  <si>
    <t>61300051</t>
  </si>
  <si>
    <t>Oprava stezky zemního tělesa ze železobetonových pražců. Poznámka: 1. V cenách jsou započteny i náklady na uložení výzisku na terén nebo naložení na dopravní prostředek2. V cenách nejsou obsaženy náklady na dodávku materiálu.</t>
  </si>
  <si>
    <t>"uložení pražců v k.ú. Henčov" 2,4*0,284*35</t>
  </si>
  <si>
    <t>99</t>
  </si>
  <si>
    <t>5914040020</t>
  </si>
  <si>
    <t>Čištění krytých odvodňovacích zařízení ručně šachty trativodu</t>
  </si>
  <si>
    <t>-972343278</t>
  </si>
  <si>
    <t>Čištění krytých odvodňovacích zařízení ručně šachty trativodu. Poznámka: 1. V cenách jsou započteny náklady na pročištění nebo propláchnutí, odstranění usazenin a naložení výzisku na dopravní prostředek. 2. V cenách nejsou obsaženy náklady na dopravu výzisku a skládkovné.</t>
  </si>
  <si>
    <t>"šachty Š1, Š2, Š3, Š4" 4</t>
  </si>
  <si>
    <t>100</t>
  </si>
  <si>
    <t>5914050020</t>
  </si>
  <si>
    <t>Demontáž krytých odvodňovacích zařízení šachty trativodu</t>
  </si>
  <si>
    <t>-676795592</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</si>
  <si>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</si>
  <si>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"snížení šachty Š2 + výměna poklopu" 2*0,25</t>
  </si>
  <si>
    <t>101</t>
  </si>
  <si>
    <t>5964105020</t>
  </si>
  <si>
    <t>Díly pro odvodnění betonové zákrytová deska skruže 1000/625x200</t>
  </si>
  <si>
    <t>1743874261</t>
  </si>
  <si>
    <t>102</t>
  </si>
  <si>
    <t>5914055010</t>
  </si>
  <si>
    <t>Zřízení krytých odvodňovacích zařízení potrubí trativodu</t>
  </si>
  <si>
    <t>128483671</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</si>
  <si>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</si>
  <si>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103</t>
  </si>
  <si>
    <t>5964161000</t>
  </si>
  <si>
    <t>Beton lehce zhutnitelný C 12/15;X0 F5 2 080 2 517</t>
  </si>
  <si>
    <t>-736629083</t>
  </si>
  <si>
    <t>119,7*0,12</t>
  </si>
  <si>
    <t>104</t>
  </si>
  <si>
    <t>5964103030</t>
  </si>
  <si>
    <t>Drenážní plastové díly trubka s částečnou perforací DN 200 mm</t>
  </si>
  <si>
    <t>-1251519502</t>
  </si>
  <si>
    <t>Drenážní plastové díly trubka s částečnou perforací DN 160 mm</t>
  </si>
  <si>
    <t>105</t>
  </si>
  <si>
    <t>5955101012</t>
  </si>
  <si>
    <t>Kamenivo drcené štěrk frakce 16/32</t>
  </si>
  <si>
    <t>216544305</t>
  </si>
  <si>
    <t>"výplň trativodu" 119,7*0,5*0,4*1,85</t>
  </si>
  <si>
    <t>106</t>
  </si>
  <si>
    <t>5964133015</t>
  </si>
  <si>
    <t>Geotextilie filtrační</t>
  </si>
  <si>
    <t>391966986</t>
  </si>
  <si>
    <t>"opláštění trativodu" 119,7*4</t>
  </si>
  <si>
    <t>107</t>
  </si>
  <si>
    <t>5914055020</t>
  </si>
  <si>
    <t>Zřízení krytých odvodňovacích zařízení šachty trativodu</t>
  </si>
  <si>
    <t>-709231346</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</si>
  <si>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</si>
  <si>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3*1</t>
  </si>
  <si>
    <t>108</t>
  </si>
  <si>
    <t>5964103120</t>
  </si>
  <si>
    <t>Drenážní plastové díly šachta průchozí DN 400/250  1 vtok/1 odtok DN 250 mm</t>
  </si>
  <si>
    <t>-1113585861</t>
  </si>
  <si>
    <t>109</t>
  </si>
  <si>
    <t>5964103130</t>
  </si>
  <si>
    <t>Drenážní plastové díly prodlužovací nástavec šachty D 400, délka 3 m</t>
  </si>
  <si>
    <t>-1176661604</t>
  </si>
  <si>
    <t>110</t>
  </si>
  <si>
    <t>5964103135</t>
  </si>
  <si>
    <t>Drenážní plastové díly krytka šachty plastová D 400</t>
  </si>
  <si>
    <t>907827132</t>
  </si>
  <si>
    <t>111</t>
  </si>
  <si>
    <t>5914055030</t>
  </si>
  <si>
    <t>Zřízení krytých odvodňovacích zařízení svodného potrubí</t>
  </si>
  <si>
    <t>-1085773381</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</si>
  <si>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</si>
  <si>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112</t>
  </si>
  <si>
    <t>5964104005</t>
  </si>
  <si>
    <t>Kanalizační díly plastové trubka hladká DN 200</t>
  </si>
  <si>
    <t>-316995356</t>
  </si>
  <si>
    <t>113</t>
  </si>
  <si>
    <t>5955101040</t>
  </si>
  <si>
    <t>Kamenivo těžené 0/8</t>
  </si>
  <si>
    <t>-1411942633</t>
  </si>
  <si>
    <t>"lože a obsyp svodného potrubí" (2,5*0,5*0,3-0,1*0,1*3,14)*1,95</t>
  </si>
  <si>
    <t>114</t>
  </si>
  <si>
    <t>59140550R1</t>
  </si>
  <si>
    <t>Vyfrézování otvoru v betonové skruži a zaústění svodného potrubí</t>
  </si>
  <si>
    <t>1596476081</t>
  </si>
  <si>
    <t>115</t>
  </si>
  <si>
    <t>5914075010</t>
  </si>
  <si>
    <t>Zřízení konstrukční vrstvy pražcového podloží bez geomateriálu tl. 0,15 m</t>
  </si>
  <si>
    <t>972911434</t>
  </si>
  <si>
    <t>Zřízení konstrukční vrstvy pražcového podloží bez geomateriálu tl. 0,15 m. Poznámka: 1. V cenách jsou započteny náklady na naložení výzisku na dopravní prostředek. 2. V cenách nejsou obsaženy náklady na dodávku materiálu a odtěžení zeminy.</t>
  </si>
  <si>
    <t>"vtrstva ŠD u přejezdu" 18</t>
  </si>
  <si>
    <t>116</t>
  </si>
  <si>
    <t>591407501R</t>
  </si>
  <si>
    <t>Zřízení konstrukční vrstvy pražcového podloží bez geomateriálu tl. 0,20 m</t>
  </si>
  <si>
    <t>-870371633</t>
  </si>
  <si>
    <t>Zřízení konstrukční vrstvy pražcového podloží bez geomateriálu tl. 0,20 m. Poznámka: 1. V cenách jsou započteny náklady na naložení výzisku na dopravní prostředek. 2. V cenách nejsou obsaženy náklady na dodávku materiálu a odtěžení zeminy.</t>
  </si>
  <si>
    <t>"plocha v K.ú. Henčov" 180</t>
  </si>
  <si>
    <t>117</t>
  </si>
  <si>
    <t>5955101020</t>
  </si>
  <si>
    <t>Kamenivo drcené štěrkodrť frakce 0/32</t>
  </si>
  <si>
    <t>-888716818</t>
  </si>
  <si>
    <t>"přejezd" 18*0,35*1,95</t>
  </si>
  <si>
    <t>"plocha k.ú. Henčov" 180*0,2*1,95</t>
  </si>
  <si>
    <t>"dosypání rýhy svodného potrubí" 2,5*0,5*0,3*1,95</t>
  </si>
  <si>
    <t>118</t>
  </si>
  <si>
    <t>5915005020</t>
  </si>
  <si>
    <t>Hloubení rýh nebo jam ručně na železničním spodku v hornině třídy těžitelnosti I skupiny 2</t>
  </si>
  <si>
    <t>-692541275</t>
  </si>
  <si>
    <t>Hloubení rýh nebo jam ručně na železničním spodku v hornině třídy těžitelnosti I skupiny 2. Poznámka: 1. V cenách jsou započteny náklady na hloubení a uložení výzisku na terén nebo naložení na dopravní prostředek a uložení na úložišti.</t>
  </si>
  <si>
    <t>"trativody - 50% ručně" (119,7+2,5)*0,5*0,5*0,5</t>
  </si>
  <si>
    <t>"rýhy pro kabelové žlaby a vymístění kabelů - 50% ručně" 300*0,35*0,5*0,5</t>
  </si>
  <si>
    <t>119</t>
  </si>
  <si>
    <t>5915010020</t>
  </si>
  <si>
    <t>Těžení zeminy nebo horniny železničního spodku v hornině třídy těžitelnosti I skupiny 2</t>
  </si>
  <si>
    <t>-660330424</t>
  </si>
  <si>
    <t>Těžení zeminy nebo horniny železničního spodku v hornině třídy těžitelnosti I skupiny 2. Poznámka: 1. V cenách jsou započteny náklady na těžení a uložení výzisku na terén nebo naložení na dopravní prostředek a uložení na úložišti.</t>
  </si>
  <si>
    <t>"odtěžení vrstvy u přejezdu" 18*0,35</t>
  </si>
  <si>
    <t>"plocha k.ú. Henčov" 180*0,2</t>
  </si>
  <si>
    <t>"trativody - 50% strojně" (119,7+2,5)*0,5*0,5*0,5</t>
  </si>
  <si>
    <t>"rýhy pro kabelové žlaby a vymístění kabelů - 50% strojně" 300*0,35*0,5*0,5</t>
  </si>
  <si>
    <t>120</t>
  </si>
  <si>
    <t>5915020010</t>
  </si>
  <si>
    <t>Povrchová úprava plochy železničního spodku</t>
  </si>
  <si>
    <t>433877271</t>
  </si>
  <si>
    <t>Povrchová úprava plochy železničního spodku. Poznámka: 1. V cenách jsou započteny náklady na urovnání a úpravu ploch nebo skládek výzisku kameniva a zeminy s jejich případnou rekultivací.</t>
  </si>
  <si>
    <t>121</t>
  </si>
  <si>
    <t>5999005010</t>
  </si>
  <si>
    <t>Třídění spojovacích a upevňovacích součástí</t>
  </si>
  <si>
    <t>975473401</t>
  </si>
  <si>
    <t>Třídění spojovacích a upevňovacích součástí. Poznámka: 1. V cenách jsou započteny náklady na manipulaci, vytřídění a uložení materiálu na úložiště nebo do skladu.</t>
  </si>
  <si>
    <t>"koleje" (27,047+6,1+6+6)*0,146</t>
  </si>
  <si>
    <t>122</t>
  </si>
  <si>
    <t>5999010010</t>
  </si>
  <si>
    <t>Vyjmutí a snesení konstrukcí nebo dílů hmotnosti do 10 t</t>
  </si>
  <si>
    <t>-1421132825</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</si>
  <si>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t>
  </si>
  <si>
    <t>"výh 1:11-300-komb" 4*11,96</t>
  </si>
  <si>
    <t>"DSK" 27,26</t>
  </si>
  <si>
    <t>"koleje" (27,047+6,1+6+6)*0,311</t>
  </si>
  <si>
    <t>123</t>
  </si>
  <si>
    <t>5999015020</t>
  </si>
  <si>
    <t>Vložení konstrukcí nebo dílů hmotnosti přes 10 do 20 t</t>
  </si>
  <si>
    <t>903479525</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</si>
  <si>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</si>
  <si>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"J49-1:11-300-komb" 2*28,076</t>
  </si>
  <si>
    <t>"J49-1:11-300-komb se žlab. pr." 2*27,694</t>
  </si>
  <si>
    <t>"DKS" 70,165</t>
  </si>
  <si>
    <t>124</t>
  </si>
  <si>
    <t>759R1</t>
  </si>
  <si>
    <t>Vymístění kabelových tras</t>
  </si>
  <si>
    <t>-1286282052</t>
  </si>
  <si>
    <t>125</t>
  </si>
  <si>
    <t>7593500150</t>
  </si>
  <si>
    <t>Trasy kabelového vedení Kabelové žlaby (200x126) spodní + vrchní díl plast</t>
  </si>
  <si>
    <t>773818063</t>
  </si>
  <si>
    <t>EOV</t>
  </si>
  <si>
    <t>126</t>
  </si>
  <si>
    <t>R011</t>
  </si>
  <si>
    <t>Oprava EOV výhybek 1. etapa</t>
  </si>
  <si>
    <t>kpl</t>
  </si>
  <si>
    <t>-1112726236</t>
  </si>
  <si>
    <t>Oprava EOV výhybek 1,2,3,5</t>
  </si>
  <si>
    <t>127</t>
  </si>
  <si>
    <t>R02</t>
  </si>
  <si>
    <t>Realizační dokumentace pro opravu EOV</t>
  </si>
  <si>
    <t>1317444596</t>
  </si>
  <si>
    <t>9902100100</t>
  </si>
  <si>
    <t>Doprava obousměrná (např. dodávek z vlastních zásob zhotovitele nebo objednatele nebo výzisku) mechanizací o nosnosti přes 3,5 t sypanin (kameniva, písku, suti, dlažebních kostek, atd.) do 10 km</t>
  </si>
  <si>
    <t>-74138459</t>
  </si>
  <si>
    <t>Doprava obousměrná (např. dodávek z vlastních zásob zhotovitele nebo objednatele nebo výzisku) mechanizací o nosnosti přes 3,5 t sypanin (kameniva, písku, suti, dlažebních kostek, atd.) do 10 km Poznámka: 1. Ceny jsou určeny pro dopravu silničními i kolej</t>
  </si>
  <si>
    <t>Poznámka k položce:_x000D_
Měrnou jednotkou je t přepravovaného materiálu.</t>
  </si>
  <si>
    <t>"zemina" 250,7</t>
  </si>
  <si>
    <t>"nekontaminované kolejové lože" 247,538</t>
  </si>
  <si>
    <t>"nové asfalty" 2,376+1,98+5,711+0,0035</t>
  </si>
  <si>
    <t>"4/8" 24,539</t>
  </si>
  <si>
    <t>"8/16" 24,539</t>
  </si>
  <si>
    <t>"32,63 BI" 1177,810</t>
  </si>
  <si>
    <t>"16/32" 44,289</t>
  </si>
  <si>
    <t>"štěrkopísek" 0,67</t>
  </si>
  <si>
    <t>"0/32 kv" 83,216</t>
  </si>
  <si>
    <t>"beton C12/15" 21,546*2,2</t>
  </si>
  <si>
    <t>129</t>
  </si>
  <si>
    <t>9902100700</t>
  </si>
  <si>
    <t>Doprava obousměrná (např. dodávek z vlastních zásob zhotovitele nebo objednatele nebo výzisku) mechanizací o nosnosti přes 3,5 t sypanin (kameniva, písku, suti, dlažebních kostek, atd.) do 100 km</t>
  </si>
  <si>
    <t>668348665</t>
  </si>
  <si>
    <t>Doprava obousměrná (např. dodávek z vlastních zásob zhotovitele nebo objednatele nebo výzisku) mechanizací o nosnosti přes 3,5 t sypanin (kameniva, písku, suti, dlažebních kostek, atd.) do 100 km Poznámka: 1. Ceny jsou určeny pro dopravu silničními i kole</t>
  </si>
  <si>
    <t>"vyzískané PE a pryž. podl." 0,15</t>
  </si>
  <si>
    <t>"kontaminované kol. lože" 577,589</t>
  </si>
  <si>
    <t>130</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</si>
  <si>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</si>
  <si>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</si>
  <si>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648494305</t>
  </si>
  <si>
    <t xml:space="preserve">Doprava obousměrná (např. dodávek z vlastních zásob zhotovitele nebo objednatele nebo výzisku) mechanizací o nosnosti přes 3,5 t objemnějšího kusového materiálu (prefabrikátů, stožárů, výhybek, rozvaděčů, vybouraných hmot atd.) do 10 km Poznámka: 1. Ceny </t>
  </si>
  <si>
    <t>vyzískané kovové součásti</t>
  </si>
  <si>
    <t>"výhybky + DSK" 8,2*4+22</t>
  </si>
  <si>
    <t>"kolej" 45*0,146</t>
  </si>
  <si>
    <t>"výměna pražců" 50*0,0006</t>
  </si>
  <si>
    <t>"výměna výhybkových pražců R1+Fe6" 176*0,0006</t>
  </si>
  <si>
    <t>"výměna výhybkových pražců R2+Fe6" 222*0,00066</t>
  </si>
  <si>
    <t>doplnění materiálu při výměně - předání investorovi</t>
  </si>
  <si>
    <t>"komplety ŽS4" 20*0,001264</t>
  </si>
  <si>
    <t>"podkladnice S4" 10*0,00852</t>
  </si>
  <si>
    <t>"přeprava pražců z žst. Jihlava do Henčova" 35*0,27</t>
  </si>
  <si>
    <t>"odklizení pražců a panelů z prostoru kolejí 108 a 109" 50*0,27+50*0,585</t>
  </si>
  <si>
    <t>131</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</si>
  <si>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</si>
  <si>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</si>
  <si>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-1945608341</t>
  </si>
  <si>
    <t xml:space="preserve">Doprava obousměrná (např. dodávek z vlastních zásob zhotovitele nebo objednatele nebo výzisku) mechanizací o nosnosti přes 3,5 t objemnějšího kusového materiálu (prefabrikátů, stožárů, výhybek, rozvaděčů, vybouraných hmot atd.) do 40 km Poznámka: 1. Ceny </t>
  </si>
  <si>
    <t>"vybouraný asfalt" 16,258</t>
  </si>
  <si>
    <t>"betonové prefabrikáty" 1,042</t>
  </si>
  <si>
    <t>"drenážní potrubí" 119,7*0,002</t>
  </si>
  <si>
    <t>"svodné potrubí" 2,5*0,002</t>
  </si>
  <si>
    <t>"drenážní šachty" 3*0,01</t>
  </si>
  <si>
    <t>132</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</si>
  <si>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</si>
  <si>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</si>
  <si>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-1101672049</t>
  </si>
  <si>
    <t>Doprava obousměrná (např. dodávek z vlastních zásob zhotovitele nebo objednatele nebo výzisku) mechanizací o nosnosti přes 3,5 t objemnějšího kusového materiálu (prefabrikátů, stožárů, výhybek, rozvaděčů, vybouraných hmot atd.) do 100 km Poznámka: 1. Ceny</t>
  </si>
  <si>
    <t>"dřevěné pražce k likvidaci" 25,89</t>
  </si>
  <si>
    <t>"nové výhybkové dřevěné pražce" 5,696*0,8</t>
  </si>
  <si>
    <t>"nové dřevěné příčné pražce" 72*0,08</t>
  </si>
  <si>
    <t>"vrtule R2" 222*0,000568</t>
  </si>
  <si>
    <t>"komplety ŽS4" (64+108)*0,001264</t>
  </si>
  <si>
    <t>"podkladnice S4" 86*0,00852</t>
  </si>
  <si>
    <t>"vrtule R1" 880*0,000516</t>
  </si>
  <si>
    <t>"kroužek dvojitý" 1102*0,00009</t>
  </si>
  <si>
    <t>"pryžová podlažka S49" 76*0,000182</t>
  </si>
  <si>
    <t>"PE podložka" 198*0,00009</t>
  </si>
  <si>
    <t>"PE pásy" 8*0,0005</t>
  </si>
  <si>
    <t>"LISy" (5,5*2+4,1*4)*0,05</t>
  </si>
  <si>
    <t>"námezník" 2*0,056</t>
  </si>
  <si>
    <t>"zákrytová deska" 1*0,43</t>
  </si>
  <si>
    <t>"geotextilie" 487,8*0,002</t>
  </si>
  <si>
    <t>"kabelové žlaby" 300*0,002</t>
  </si>
  <si>
    <t>133</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</si>
  <si>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</si>
  <si>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</si>
  <si>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-1001833089</t>
  </si>
  <si>
    <t>Doprava obousměrná (např. dodávek z vlastních zásob zhotovitele nebo objednatele nebo výzisku) mechanizací o nosnosti přes 3,5 t objemnějšího kusového materiálu (prefabrikátů, stožárů, výhybek, rozvaděčů, vybouraných hmot atd.) do 300 km Poznámka: 1. Ceny</t>
  </si>
  <si>
    <t>"nové kolejnice" 60,72*0,0494</t>
  </si>
  <si>
    <t>134</t>
  </si>
  <si>
    <t>9902400800</t>
  </si>
  <si>
    <t>Doprava jednosměrná (např. nakupovaného materiálu) mechanizací o nosnosti přes 3,5 t objemnějšího kusového materiálu (prefabrikátů, stožárů, výhybek, rozvaděčů, vybouraných hmot atd.) do 150 km</t>
  </si>
  <si>
    <t>73080753</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</si>
  <si>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</si>
  <si>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"výh.č.3, 5 - J49-1:11-300-komb" 2*28,076</t>
  </si>
  <si>
    <t>"výh.č.1, 2 - J49-1:11-300-komb se žlab. pr." 2*27,694</t>
  </si>
  <si>
    <t>"výh.č.4 - J49-1:9-300 se žlab pr." 1*37,614</t>
  </si>
  <si>
    <t>"výh.č.6, 7, 10 - J49-1:9-300" 3*37,996</t>
  </si>
  <si>
    <t>"výh.č.8 - J49-1:7,5-190" 1*33,971</t>
  </si>
  <si>
    <t>135</t>
  </si>
  <si>
    <t>9902900200</t>
  </si>
  <si>
    <t>Naložení objemnějšího kusového materiálu, vybouraných hmot</t>
  </si>
  <si>
    <t>-1351202252</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</si>
  <si>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t>
  </si>
  <si>
    <t>"nakládka rozebraných kolejí" (27,047+6,1+6+6)*0,311</t>
  </si>
  <si>
    <t>"nakládka rozebraných výhybek" 4*11,96+27,26</t>
  </si>
  <si>
    <t>"vyměněné dř. pražce" 4*3,059</t>
  </si>
  <si>
    <t>136</t>
  </si>
  <si>
    <t>9903100100</t>
  </si>
  <si>
    <t>Přeprava mechanizace na místo prováděných prací o hmotnosti do 12 t přes 50 do 100 km</t>
  </si>
  <si>
    <t>-1156297025</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</si>
  <si>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</si>
  <si>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"automobilový jeřáb" 2</t>
  </si>
  <si>
    <t>137</t>
  </si>
  <si>
    <t>9903200100</t>
  </si>
  <si>
    <t>Přeprava mechanizace na místo prováděných prací o hmotnosti přes 12 t přes 50 do 100 km</t>
  </si>
  <si>
    <t>1542396674</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</si>
  <si>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</si>
  <si>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"bagry" 2</t>
  </si>
  <si>
    <t>138</t>
  </si>
  <si>
    <t>9903200200</t>
  </si>
  <si>
    <t>Přeprava mechanizace na místo prováděných prací o hmotnosti přes 12 t do 200 km</t>
  </si>
  <si>
    <t>-90703449</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</si>
  <si>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</si>
  <si>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"ASP, SSP, pokladač" 5</t>
  </si>
  <si>
    <t>139</t>
  </si>
  <si>
    <t>9909000100</t>
  </si>
  <si>
    <t>Poplatek za uložení suti nebo hmot na oficiální skládku</t>
  </si>
  <si>
    <t>1971834307</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</si>
  <si>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t>
  </si>
  <si>
    <t>"zemina" (41,525+83,825)*2</t>
  </si>
  <si>
    <t>"asfalt" (46,9*0,1+18*0,15)*2,2</t>
  </si>
  <si>
    <t>140</t>
  </si>
  <si>
    <t>9909000110</t>
  </si>
  <si>
    <t>Poplatek za uložení výzisku ze štěrkového lože nekontaminovaného</t>
  </si>
  <si>
    <t>-172747668</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</si>
  <si>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</si>
  <si>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"30% nekontaminované" (48,015+398)*1,85*0,3</t>
  </si>
  <si>
    <t>141</t>
  </si>
  <si>
    <t>9909000210</t>
  </si>
  <si>
    <t>Poplatek za uložení výzisku ze štěrkového lože kontaminovaného</t>
  </si>
  <si>
    <t>-672815876</t>
  </si>
  <si>
    <t>Poplatek za uložení výzisku ze štěrkového lože 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</si>
  <si>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"70% kontaminované" (48,015+398)*1,85*0,7</t>
  </si>
  <si>
    <t>142</t>
  </si>
  <si>
    <t>9909000300</t>
  </si>
  <si>
    <t>Poplatek za likvidaci dřevěných kolejnicových podpor</t>
  </si>
  <si>
    <t>15419920</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</si>
  <si>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t>
  </si>
  <si>
    <t>"výhybky" 4,7*0,8</t>
  </si>
  <si>
    <t>"DSK" 11,7*0,8</t>
  </si>
  <si>
    <t>"koleje" (27,047-10,5+6,1+6+6)*1,52*0,08</t>
  </si>
  <si>
    <t>"koleje - přejezd 3,0m" 16*0,117*0,8</t>
  </si>
  <si>
    <t>výměna</t>
  </si>
  <si>
    <t>"příčné" 50*0,08</t>
  </si>
  <si>
    <t>"výhybkové" 3,824*0,8</t>
  </si>
  <si>
    <t>143</t>
  </si>
  <si>
    <t>9909000400</t>
  </si>
  <si>
    <t>Poplatek za likvidaci plastových součástí</t>
  </si>
  <si>
    <t>690013128</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</si>
  <si>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</si>
  <si>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144</t>
  </si>
  <si>
    <t>9909000500</t>
  </si>
  <si>
    <t>Poplatek uložení odpadu betonových prefabrikátů</t>
  </si>
  <si>
    <t>-1103176206</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</si>
  <si>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</si>
  <si>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"námezníky" 2*0,056</t>
  </si>
  <si>
    <t>"skruže" 2*0,25</t>
  </si>
  <si>
    <t>"poklop šachty" 1*0,43</t>
  </si>
  <si>
    <t>SO 01.2 - Železniční svršek a spodek - etapa II</t>
  </si>
  <si>
    <t>1740247109</t>
  </si>
  <si>
    <t>"nové přípoje" 86,2/1000</t>
  </si>
  <si>
    <t>"směrová a výšková úprava" 199,3/1000</t>
  </si>
  <si>
    <t>-592328567</t>
  </si>
  <si>
    <t>4*49,85+44,63</t>
  </si>
  <si>
    <t>-1728561073</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</si>
  <si>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t>
  </si>
  <si>
    <t>"kol.č.5a L" 80*1,3</t>
  </si>
  <si>
    <t>"kol.č.5a P" 25,8*1,5</t>
  </si>
  <si>
    <t>"kol.č.1a L" 78,5*1,3</t>
  </si>
  <si>
    <t>"kol.č.2a L" 138,2*1,35</t>
  </si>
  <si>
    <t>"kol.č.4 L" 57,9*1,35</t>
  </si>
  <si>
    <t>"kol.č.6 L" 53,3*1,35</t>
  </si>
  <si>
    <t>"kol.č.8 L" 19,3*1,35</t>
  </si>
  <si>
    <t>"kol.č.8 P" 130,3*1,3</t>
  </si>
  <si>
    <t>"kol.č.10 P" 70,6*1,3</t>
  </si>
  <si>
    <t>-1949038692</t>
  </si>
  <si>
    <t>868,665*0,1*1,8/2</t>
  </si>
  <si>
    <t>779456461</t>
  </si>
  <si>
    <t>699809880</t>
  </si>
  <si>
    <t>"odtěžení přípojů" (2,884+10,603+10,617+2,977+16,453+23,789+16,443+13,3+14,05)*1,62</t>
  </si>
  <si>
    <t>"zapuštěné KL" 31</t>
  </si>
  <si>
    <t>1349247342</t>
  </si>
  <si>
    <t>"výhybky" 3*70+1*58+1*66</t>
  </si>
  <si>
    <t>"zapuštěné KL" 90</t>
  </si>
  <si>
    <t>631747175</t>
  </si>
  <si>
    <t>"přípoje bet. pražce" (6+7,5+7,5+4,8)*1,95</t>
  </si>
  <si>
    <t>"přípoje dřev. pražce" (1,2+6+7,5+7,5+6+14+2,601+7,8+7,8)*1,65</t>
  </si>
  <si>
    <t>"zapuštěné KL" (6+7,5+7,5+4,8+1,2+6+7,5+7,5+6+14+2,601+7,8+7,8)*0,5</t>
  </si>
  <si>
    <t>1644677211</t>
  </si>
  <si>
    <t>"výhybky" 1*63+3*67+1*50</t>
  </si>
  <si>
    <t>801918391</t>
  </si>
  <si>
    <t>"kolej č.5a" 33,3*0,3</t>
  </si>
  <si>
    <t>"kolej č.1a" 31,8*0,3</t>
  </si>
  <si>
    <t>"kolej č.4" 52,3*0,3</t>
  </si>
  <si>
    <t>"kolej č.6" 25,5*0,3</t>
  </si>
  <si>
    <t>"kolej č.8" 32,5*0,3</t>
  </si>
  <si>
    <t>"kolej č.10" 23,9*0,3</t>
  </si>
  <si>
    <t>-805404034</t>
  </si>
  <si>
    <t>(193,073+404+59,79)*1,85</t>
  </si>
  <si>
    <t>-640014516</t>
  </si>
  <si>
    <t>333515226</t>
  </si>
  <si>
    <t>5906130070</t>
  </si>
  <si>
    <t>Montáž kolejového roštu v ose koleje pražce dřevěné nevystrojené tv. S49 rozdělení "c"</t>
  </si>
  <si>
    <t>-1888251549</t>
  </si>
  <si>
    <t>Montáž kolejového roštu v ose koleje pražce dřevěné nevystrojené tv. S49 rozdělení "c". Poznámka: 1. V cenách jsou započteny náklady na manipulaci a montáž KR, u pražců dřevěných nevystrojených i na vrtání pražců. 2. V cenách nejsou obsaženy náklady na do</t>
  </si>
  <si>
    <t>"KV8-kol.č.4" (14-3,9)/1000</t>
  </si>
  <si>
    <t>"KV10-kol.č.6" 0,6/1000</t>
  </si>
  <si>
    <t>"KV10-kol.č.8" 0,6/1000</t>
  </si>
  <si>
    <t>-1777805312</t>
  </si>
  <si>
    <t>Montáž kolejového roštu v ose koleje pražce dřevěné nevystrojené tv. S49 rozdělení "u". Poznámka: 1. V cenách jsou započteny náklady na manipulaci a montáž KR, u pražců dřevěných nevystrojených i na vrtání pražců. 2. V cenách nejsou obsaženy náklady na do</t>
  </si>
  <si>
    <t>"ZV5-ZV6 - LIS 6,1m dř. pražce" 1,2/1000</t>
  </si>
  <si>
    <t>"KV6-ZV7" 6,0/1000</t>
  </si>
  <si>
    <t>"KV6-ZV9" 7,5/1000</t>
  </si>
  <si>
    <t>"KV7-kol.č.2a" 7,5/1000</t>
  </si>
  <si>
    <t>"KV7-ZV8" 6,0/1000</t>
  </si>
  <si>
    <t>"KV8-kol.č.4" 3,9/1000</t>
  </si>
  <si>
    <t>"KV8-ZV10" 2,602/1000</t>
  </si>
  <si>
    <t>"KV10-kol.č.6" (7,8-0,6)/1000</t>
  </si>
  <si>
    <t>"KV10-kol.č.8" (7,8-0,6)/1000</t>
  </si>
  <si>
    <t>5958140005</t>
  </si>
  <si>
    <t>Podkladnice žebrová tv. S4pl</t>
  </si>
  <si>
    <t>1860947352</t>
  </si>
  <si>
    <t>"ZV5-ZV6" 2*2</t>
  </si>
  <si>
    <t>"KV6-ZV7" 4*2</t>
  </si>
  <si>
    <t>"KV7-ZV8" 4*2</t>
  </si>
  <si>
    <t>"KV8-ZV10" 2*2</t>
  </si>
  <si>
    <t>1588599241</t>
  </si>
  <si>
    <t>"KV6-ZV9" 3*2</t>
  </si>
  <si>
    <t>"KV7-kol.č.2a" 4*2</t>
  </si>
  <si>
    <t>"KV8-kol.č.4" 18*2</t>
  </si>
  <si>
    <t>"KV10-kol.č.6" 8*2</t>
  </si>
  <si>
    <t>"KV10-kol.č.8" 8*2</t>
  </si>
  <si>
    <t>321568460</t>
  </si>
  <si>
    <t>"ZV5-ZV6" 2</t>
  </si>
  <si>
    <t>"KV8-kol.č.4" 18</t>
  </si>
  <si>
    <t>"KV10-kol.č.6" 2</t>
  </si>
  <si>
    <t>"KV10-kol.č.8" 3</t>
  </si>
  <si>
    <t>5956122010</t>
  </si>
  <si>
    <t>Pražec dřevěný výhybkový dub skupina 4 2400x260x150</t>
  </si>
  <si>
    <t>-1905893596</t>
  </si>
  <si>
    <t>"KV6-ZV7" 3</t>
  </si>
  <si>
    <t>"KV6-ZV9" 5</t>
  </si>
  <si>
    <t>"KV7-kol. č.2a" 5</t>
  </si>
  <si>
    <t>"KV7-ZV8" 2</t>
  </si>
  <si>
    <t>"KV8-kol.č.4" 3</t>
  </si>
  <si>
    <t>"KV8-ZV10" 1</t>
  </si>
  <si>
    <t>"KV10-kol.č.6" 3</t>
  </si>
  <si>
    <t>"KV10-kol.č.8" 2</t>
  </si>
  <si>
    <t>5956122015</t>
  </si>
  <si>
    <t>Pražec dřevěný výhybkový dub skupina 4 2500x260x150</t>
  </si>
  <si>
    <t>1806730783</t>
  </si>
  <si>
    <t>"KV6-ZV7" 1</t>
  </si>
  <si>
    <t>"KV6-ZV9" 2</t>
  </si>
  <si>
    <t>"KV7-kol. č.2a" 2</t>
  </si>
  <si>
    <t>"KV8-kol.č.4" 1</t>
  </si>
  <si>
    <t>-976494735</t>
  </si>
  <si>
    <t>"ZV5-ZV6" 2*4</t>
  </si>
  <si>
    <t>"KV6-ZV7" 4*4</t>
  </si>
  <si>
    <t>"KV6-ZV9" 3*4</t>
  </si>
  <si>
    <t>"KV7-kol.č.2a" 4*4</t>
  </si>
  <si>
    <t>"KV7-ZV8" 4*4</t>
  </si>
  <si>
    <t>"KV8-kol.č.4" 18*4</t>
  </si>
  <si>
    <t>"KV8-ZV10" 2*4</t>
  </si>
  <si>
    <t>"KV10-kol.č.6" 8*4</t>
  </si>
  <si>
    <t>"KV10-kol.č.8" 8*4</t>
  </si>
  <si>
    <t>-1867598955</t>
  </si>
  <si>
    <t>"ZV5-ZV6" 2*8</t>
  </si>
  <si>
    <t>"KV6-ZV7" 4*8</t>
  </si>
  <si>
    <t>"KV6-ZV9" 3*8</t>
  </si>
  <si>
    <t>"KV7-kol.č.2a" 4*8</t>
  </si>
  <si>
    <t>"KV7-ZV8" 4*8</t>
  </si>
  <si>
    <t>"KV8-kol.č.4" 18*8</t>
  </si>
  <si>
    <t>"KV8-ZV10" 2*8</t>
  </si>
  <si>
    <t>"KV10-kol.č.6" 8*8</t>
  </si>
  <si>
    <t>"KV10-kol.č.8" 8*8</t>
  </si>
  <si>
    <t>-580477800</t>
  </si>
  <si>
    <t>125018854</t>
  </si>
  <si>
    <t>-1177087372</t>
  </si>
  <si>
    <t>"ZV3-ZV4 - LIS 6,1m" 6,0/1000</t>
  </si>
  <si>
    <t>"KV4-kol. 1a" 7,5/1000</t>
  </si>
  <si>
    <t>"KV4-kol. 5a" 7,5/1000</t>
  </si>
  <si>
    <t>"ZV5-ZV6 - LIS 6,1m bet pražce" 4,8/1000</t>
  </si>
  <si>
    <t>595713408R</t>
  </si>
  <si>
    <t>Lepený izolovaný styk tv. S49 s tepelně zpracovanou hlavou délky 6,10 m</t>
  </si>
  <si>
    <t>-339888661</t>
  </si>
  <si>
    <t>5956155001R</t>
  </si>
  <si>
    <t>Pražec betonový výhybkový vystrojený</t>
  </si>
  <si>
    <t>616110290</t>
  </si>
  <si>
    <t>Pražec betonový výhybkový nevystrojený</t>
  </si>
  <si>
    <t>2*2,6</t>
  </si>
  <si>
    <t>2140982428</t>
  </si>
  <si>
    <t>"KV4-kol.č.1a" 7,5*2</t>
  </si>
  <si>
    <t>"KV4-kol.č.5a" 7,5*2</t>
  </si>
  <si>
    <t>"KV6-KV7" 6,0*2</t>
  </si>
  <si>
    <t>"KV6-ZV9" 7,5*2</t>
  </si>
  <si>
    <t>"KV7-kol.č.2a" 7,5*2</t>
  </si>
  <si>
    <t>"KV7-ZV8" 6,0*2</t>
  </si>
  <si>
    <t>"KV8-kol.č.4" 14*2</t>
  </si>
  <si>
    <t>"KV8-ZV10" 2,602*2</t>
  </si>
  <si>
    <t>"KV10-kol.č.6" 7,8*2</t>
  </si>
  <si>
    <t>"KV10-kol.č.8" 7,8*2</t>
  </si>
  <si>
    <t>"Včetně prořezu" 148,404*1,1</t>
  </si>
  <si>
    <t>-98815481</t>
  </si>
  <si>
    <t>"koleje" (4,1+10,603+10,617+4,1+16,453+23,789+16,443+13,300+14,050)/1000</t>
  </si>
  <si>
    <t>5907010080</t>
  </si>
  <si>
    <t>Výměna LISŮ tv. S49 rozdělení "d"</t>
  </si>
  <si>
    <t>-1879195961</t>
  </si>
  <si>
    <t xml:space="preserve">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t>
  </si>
  <si>
    <t>"u náv. S1a" 2*5,5</t>
  </si>
  <si>
    <t>"u náv. Se6" 2*5,2</t>
  </si>
  <si>
    <t>1359051648</t>
  </si>
  <si>
    <t>595713408R1</t>
  </si>
  <si>
    <t>Lepený izolovaný styk tv. S49 s tepelně zpracovanou hlavou délky 5,20 m</t>
  </si>
  <si>
    <t>-621070394</t>
  </si>
  <si>
    <t>226391130</t>
  </si>
  <si>
    <t>"výměna LIS u náv. S1a" 18</t>
  </si>
  <si>
    <t>"výměna LIS u náv. Se6" 16</t>
  </si>
  <si>
    <t>-1412979024</t>
  </si>
  <si>
    <t>120637932</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</si>
  <si>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t>
  </si>
  <si>
    <t>"nové přípoje" (1,2+6+7,5+7,5+6+14+2,602+7,8+7,8)/1000</t>
  </si>
  <si>
    <t>"úprava GPK" (33,27+31,8+28,86+25,52+32,53+23,85+52,3)/1000</t>
  </si>
  <si>
    <t>-327695937</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</si>
  <si>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t>
  </si>
  <si>
    <t>(6+7,5+7,5+4,8)/1000</t>
  </si>
  <si>
    <t>-701200400</t>
  </si>
  <si>
    <t>"nové přípoje" (1,2+6+7,5+7,5+6+14+2,602+7,8+7,8)*2/1000</t>
  </si>
  <si>
    <t>-1024521849</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</si>
  <si>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t>
  </si>
  <si>
    <t>(6+7,5+7,5+4,8)*2/1000</t>
  </si>
  <si>
    <t>5909040010</t>
  </si>
  <si>
    <t>Následná úprava GPK výhybky směrové a výškové uspořádání pražce dřevěné nebo ocelové</t>
  </si>
  <si>
    <t>1324257397</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</si>
  <si>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</si>
  <si>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49,85*3+43,75</t>
  </si>
  <si>
    <t>1181212697</t>
  </si>
  <si>
    <t>Následná úprava GPK výhybky směrové a výškové uspořádání pražce betonové. Poznámka: 1. V cenách jsou započteny náklady na úpravu směrového a výškového uspořádání strojní linkou ASP s přesným zaměřením její prostorové polohy po konsolidaci KL, úpravu KL pl</t>
  </si>
  <si>
    <t>49,85</t>
  </si>
  <si>
    <t>908188269</t>
  </si>
  <si>
    <t>(49,85*3+44,63)*2</t>
  </si>
  <si>
    <t>-936571188</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</si>
  <si>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t>
  </si>
  <si>
    <t>49,85*2</t>
  </si>
  <si>
    <t>481256349</t>
  </si>
  <si>
    <t>-221766530</t>
  </si>
  <si>
    <t>5910040010</t>
  </si>
  <si>
    <t>Umožnění volné dilatace kolejnice demontáž upevňovadel bez osazení kluzných podložek rozdělení pražců "c"</t>
  </si>
  <si>
    <t>1782580498</t>
  </si>
  <si>
    <t>Umožnění volné dilatace kolejnice demontáž upevňovadel bez osazení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</si>
  <si>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(10,1+50*6+35,84)*2</t>
  </si>
  <si>
    <t>-97617757</t>
  </si>
  <si>
    <t>(6+7,5+7,5+6+6+7,5+7,5+6+3,9+2,601+7,8+7,8)*2</t>
  </si>
  <si>
    <t>5910040110</t>
  </si>
  <si>
    <t>Umožnění volné dilatace kolejnice montáž upevňovadel bez odstranění kluzných podložek rozdělení pražců "c"</t>
  </si>
  <si>
    <t>444021983</t>
  </si>
  <si>
    <t>Umožnění volné dilatace kolejnice montáž upevňovadel bez odstranění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</si>
  <si>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-281235358</t>
  </si>
  <si>
    <t>423167808</t>
  </si>
  <si>
    <t>-464335899</t>
  </si>
  <si>
    <t>-1680653016</t>
  </si>
  <si>
    <t>-894125732</t>
  </si>
  <si>
    <t>2121071135</t>
  </si>
  <si>
    <t>5911651040</t>
  </si>
  <si>
    <t>Montáž srdcovkové části výhybky jednoduché dřevěné pražce soustavy S49</t>
  </si>
  <si>
    <t>567483461</t>
  </si>
  <si>
    <t>Montáž srdcovkové části výhybky jednoduché dřevěné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</si>
  <si>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15,9*4+16,3</t>
  </si>
  <si>
    <t>1903137705</t>
  </si>
  <si>
    <t>3*49,85+1*43,75+1*48,2</t>
  </si>
  <si>
    <t>-1708570491</t>
  </si>
  <si>
    <t>-1921404594</t>
  </si>
  <si>
    <t>-360083261</t>
  </si>
  <si>
    <t>5913100020</t>
  </si>
  <si>
    <t>Montáž dílů zádlažbové přejezdové konstrukce vnitřního panelu</t>
  </si>
  <si>
    <t>-1788773598</t>
  </si>
  <si>
    <t>Montáž dílů zádlažbové přejezdové konstrukce vnitřního panelu. Poznámka: 1. V cenách jsou započteny náklady na montáž dílů. 2. V cenách nejsou obsaženy náklady na dodávku materiálu.</t>
  </si>
  <si>
    <t>5963110020</t>
  </si>
  <si>
    <t>Přejezd Intermont panel 1284x1480x170 ŽPP 3 pro pěší</t>
  </si>
  <si>
    <t>169773601</t>
  </si>
  <si>
    <t>5913130030</t>
  </si>
  <si>
    <t>Demontáž dílů přejezdové konstrukce se silničními panely panel</t>
  </si>
  <si>
    <t>1161541649</t>
  </si>
  <si>
    <t>Demontáž dílů přejezdové konstrukce se silničními panely panel. Poznámka: 1. V cenách jsou započteny náklady na demontáž a naložení na dopravní prostředek.</t>
  </si>
  <si>
    <t>5913200110</t>
  </si>
  <si>
    <t>Demontáž dřevěné konstrukce přechodu část vnější a vnitřní</t>
  </si>
  <si>
    <t>-221334846</t>
  </si>
  <si>
    <t>Demontáž dřevěné konstrukce přechodu část vnější a vnitřní. Poznámka: 1. V cenách jsou započteny náklady na demontáž a naložení na dopravní prostředek.</t>
  </si>
  <si>
    <t>14*2,4</t>
  </si>
  <si>
    <t>5913205110</t>
  </si>
  <si>
    <t>Montáž dřevěné konstrukce přechodu část vnější a vnitřní</t>
  </si>
  <si>
    <t>946058083</t>
  </si>
  <si>
    <t>Montáž dřevěné konstrukce přechodu část vnější a vnitřní. Poznámka: 1. V cenách jsou započteny náklady na montáž a manipulaci. 2. V cenách nejsou obsaženy náklady na dodávku materiálu.</t>
  </si>
  <si>
    <t>12,7*1,5</t>
  </si>
  <si>
    <t>5963131000R</t>
  </si>
  <si>
    <t>Přechod pro pěší dřevěný z fošen</t>
  </si>
  <si>
    <t>101157000</t>
  </si>
  <si>
    <t>5963134000</t>
  </si>
  <si>
    <t>Náběhový klín dřevěný</t>
  </si>
  <si>
    <t>1472525904</t>
  </si>
  <si>
    <t>5963157005</t>
  </si>
  <si>
    <t>Nátěr hmota nátěrová syntetická základní - nátěr dřevěného přechodu</t>
  </si>
  <si>
    <t>litr</t>
  </si>
  <si>
    <t>-2087740540</t>
  </si>
  <si>
    <t>Nátěr hmota nátěrová syntetická základní</t>
  </si>
  <si>
    <t>1852307425</t>
  </si>
  <si>
    <t>1632089361</t>
  </si>
  <si>
    <t>77*0,5*0,5*1,8</t>
  </si>
  <si>
    <t>-1037657256</t>
  </si>
  <si>
    <t>-1633612459</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</si>
  <si>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t>
  </si>
  <si>
    <t>3*2,0</t>
  </si>
  <si>
    <t>1957955573</t>
  </si>
  <si>
    <t>77*4</t>
  </si>
  <si>
    <t>409789057</t>
  </si>
  <si>
    <t>559113638</t>
  </si>
  <si>
    <t>1167164611</t>
  </si>
  <si>
    <t>591405502R</t>
  </si>
  <si>
    <t>Napojení trativodu do stávající betonové šachty</t>
  </si>
  <si>
    <t>216048102</t>
  </si>
  <si>
    <t>-741328243</t>
  </si>
  <si>
    <t>1190119867</t>
  </si>
  <si>
    <t>5914125010</t>
  </si>
  <si>
    <t>Montáž nástupištních desek Sudop K (KD,KS) 145</t>
  </si>
  <si>
    <t>179804153</t>
  </si>
  <si>
    <t>Montáž nástupištních desek Sudop K (KD,KS) 145. Poznámka: 1. V cenách jsou započteny náklady na manipulaci a montáž desek podle vzorového listu. 2. V cenách nejsou obsaženy náklady na dodávku materiálu.</t>
  </si>
  <si>
    <t>"prodloužení příchodu k přechodu" 8</t>
  </si>
  <si>
    <t>591455R1</t>
  </si>
  <si>
    <t>Zřízení železobetonové desky</t>
  </si>
  <si>
    <t>1305666862</t>
  </si>
  <si>
    <t>"rušení vodního jeřábu" 3,0*6,5*0,15</t>
  </si>
  <si>
    <t>-1809214185</t>
  </si>
  <si>
    <t>"žb deska" 2,925</t>
  </si>
  <si>
    <t>"podklad trativodu" 77*0,12</t>
  </si>
  <si>
    <t>596416R</t>
  </si>
  <si>
    <t>KARI síť 100/100/8mm</t>
  </si>
  <si>
    <t>-1971897930</t>
  </si>
  <si>
    <t>(2*5,4)*1,1</t>
  </si>
  <si>
    <t>1777288280</t>
  </si>
  <si>
    <t>"trativody - 20% ručně" 77*0,5*0,5*0,2</t>
  </si>
  <si>
    <t>"svodné potrubí - 20% ručně" 2*0,5*0,5*0,2</t>
  </si>
  <si>
    <t>"šachty - 20% ručně" 3*1,0*1,0*0,7*0,2</t>
  </si>
  <si>
    <t>5915007020</t>
  </si>
  <si>
    <t>Zásyp jam nebo rýh sypaninou na železničním spodku se zhutněním</t>
  </si>
  <si>
    <t>594034171</t>
  </si>
  <si>
    <t>Zásyp jam nebo rýh sypaninou na železničním spodku se zhutněním. Poznámka: 1. Ceny zásypu jam a rýh se zhutněním jsou určeny pro jakoukoliv míru zhutnění.</t>
  </si>
  <si>
    <t>"zásyp jámy po vodním jeřábu štěrkopískem a štěrkodrtí s odečtem bet. desky" 3,0*6,5*(0,75-0,15)</t>
  </si>
  <si>
    <t>1423854162</t>
  </si>
  <si>
    <t>"rušení vodního jeřábu" 3,0*6,5*0,5*1,95</t>
  </si>
  <si>
    <t>"obsyp svodného potrubí" (2*0,5*0,4-0,1*0,1*3,14)*1,95</t>
  </si>
  <si>
    <t>534261894</t>
  </si>
  <si>
    <t>"rušení vodního jeřábu" 3,0*6,5*0,15*1,95</t>
  </si>
  <si>
    <t>"zásyp svodního potrubí" 2*0,5*0,5*1,95</t>
  </si>
  <si>
    <t>1197318971</t>
  </si>
  <si>
    <t>"trativody - 80% strojně" 77*0,5*0,5*0,8</t>
  </si>
  <si>
    <t>"svodné potrubí - 80% strojně" 2*0,5*0,5*0,8</t>
  </si>
  <si>
    <t>"šachty - 80% strojně" 3*1,0*1,0*0,7*0,8</t>
  </si>
  <si>
    <t>-1439051609</t>
  </si>
  <si>
    <t>5915030020</t>
  </si>
  <si>
    <t>Bourání drobných staveb železničního spodku montážních jam</t>
  </si>
  <si>
    <t>-1329667059</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</si>
  <si>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t>
  </si>
  <si>
    <t>vodní jeřáb</t>
  </si>
  <si>
    <t>"strop" 2,2*5,6*0,55</t>
  </si>
  <si>
    <t>"stěny" (1,5*2+6,5*2)*0,75*1,05</t>
  </si>
  <si>
    <t>-1695576294</t>
  </si>
  <si>
    <t>"koleje" (4,1+10,603+10,617+4,1+16,453+23,789+16,443+13,300+14,050)*0,146</t>
  </si>
  <si>
    <t>1238803678</t>
  </si>
  <si>
    <t>"výh 1:9-300" 3*16,52</t>
  </si>
  <si>
    <t>"výh 1:9-190" 1*13,61</t>
  </si>
  <si>
    <t>"výh JT6°" 1*13,606</t>
  </si>
  <si>
    <t>"koleje" (2,884+10,603+10,617+2,977+16,453+23,789+16,443+13,300+14,050)*0,311</t>
  </si>
  <si>
    <t>1098439758</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</si>
  <si>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</si>
  <si>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"J49-1:9-300-b se žlab. pr." 1*37,614</t>
  </si>
  <si>
    <t>"J49-1:9-300-d" 3*16,525</t>
  </si>
  <si>
    <t>"J49-1:7,5-190-d" 1*14,995</t>
  </si>
  <si>
    <t>-1383156277</t>
  </si>
  <si>
    <t>66085415</t>
  </si>
  <si>
    <t>R012</t>
  </si>
  <si>
    <t>Oprava EOV výhybek 2. etapa</t>
  </si>
  <si>
    <t>628270831</t>
  </si>
  <si>
    <t>Oprava EOV výhybek 4,6,7,8,10</t>
  </si>
  <si>
    <t>-398696378</t>
  </si>
  <si>
    <t>"zemina" 43,7</t>
  </si>
  <si>
    <t>"nekontaminované kolejové lože" 352,429</t>
  </si>
  <si>
    <t>"4/8" 78,18</t>
  </si>
  <si>
    <t>"8/16" 78,18</t>
  </si>
  <si>
    <t>"32,63 BI" 1215,197</t>
  </si>
  <si>
    <t>"16/32" 34,65</t>
  </si>
  <si>
    <t>"štěrkopísek" 19,732</t>
  </si>
  <si>
    <t>"0/32 kv" 6,679</t>
  </si>
  <si>
    <t>"beton C12/15" 12,165*2,2</t>
  </si>
  <si>
    <t>-365199225</t>
  </si>
  <si>
    <t>"vyzískané PE a pryž. podl." 0,25</t>
  </si>
  <si>
    <t>"kontaminované kol. lože" 822,335</t>
  </si>
  <si>
    <t>1335811662</t>
  </si>
  <si>
    <t>"nástupištní desky KS145 ze zásob objednatele" 8*0,321</t>
  </si>
  <si>
    <t>"silniční panely k uskladnění" 3*1*0,15*2,4*2</t>
  </si>
  <si>
    <t>"výhybky" 3*11,4+1*9,45+1*9,36</t>
  </si>
  <si>
    <t>"kolej" 113*0,146</t>
  </si>
  <si>
    <t>"LIS z výměny" 21,4*0,049</t>
  </si>
  <si>
    <t>-1401666064</t>
  </si>
  <si>
    <t>"betonové prefabrikáty" 48,942</t>
  </si>
  <si>
    <t>"drenážní potrubí" 77*0,002</t>
  </si>
  <si>
    <t>"svodné potrubí" 2*0,002</t>
  </si>
  <si>
    <t>"dřevo pro přechod" 19,05*0,05*0,8+10*0,005</t>
  </si>
  <si>
    <t>"nátěrová hmota" 5*0,001</t>
  </si>
  <si>
    <t>-277271083</t>
  </si>
  <si>
    <t>"dřevěné pražce k likvidaci" 27,032</t>
  </si>
  <si>
    <t>"dřevo z přechodu k likvidaci" 33,6*0,05*0,8</t>
  </si>
  <si>
    <t>"nové výhybkové dřevěné pražce" 3,52*0,8</t>
  </si>
  <si>
    <t>"nové dřevěné příčné pražce" 25*0,08</t>
  </si>
  <si>
    <t>"komplety ŽS4" 212*0,001264</t>
  </si>
  <si>
    <t>"podkladnice S4pl" 24*0,00742</t>
  </si>
  <si>
    <t>"podkladnice S4" 82*0,00852</t>
  </si>
  <si>
    <t>"vrtule R1" 424*0,000516</t>
  </si>
  <si>
    <t>"kroužek dvojitý" 424*0,00009</t>
  </si>
  <si>
    <t>"pryžová podlažka S49" 140*0,000182</t>
  </si>
  <si>
    <t>"PE podložka" 106*0,00009</t>
  </si>
  <si>
    <t>"LISy" (5,5*2+5,2*2+6,1*4)*0,05</t>
  </si>
  <si>
    <t>"námezník" 5*0,056</t>
  </si>
  <si>
    <t>"geotextilie" 308*0,002</t>
  </si>
  <si>
    <t>"KARI síť" 12*0,0079</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</si>
  <si>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</si>
  <si>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</si>
  <si>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-474544464</t>
  </si>
  <si>
    <t>Doprava obousměrná (např. dodávek z vlastních zásob zhotovitele nebo objednatele nebo výzisku) mechanizací o nosnosti přes 3,5 t objemnějšího kusového materiálu (prefabrikátů, stožárů, výhybek, rozvaděčů, vybouraných hmot atd.) do 150 km Poznámka: 1. Ceny</t>
  </si>
  <si>
    <t>"betonový výhybkový pražec" 5,2*0,16</t>
  </si>
  <si>
    <t>31242370</t>
  </si>
  <si>
    <t>"nové kolejnice" 163,244*0,0494</t>
  </si>
  <si>
    <t>"panely Intermont" 3*0,744</t>
  </si>
  <si>
    <t>-98819102</t>
  </si>
  <si>
    <t>"nakládka rozebraných kolejí" (2,884+10,603+10,617+2,977+16,453+23,789+16,443+13,300+14,050)*0,311</t>
  </si>
  <si>
    <t>"nakládka rozebraných výhybek" 3*16,52+1*13,61+1*13,606</t>
  </si>
  <si>
    <t>109922644</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</si>
  <si>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t>
  </si>
  <si>
    <t>-1877128341</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</si>
  <si>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t>
  </si>
  <si>
    <t>572497562</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</si>
  <si>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t>
  </si>
  <si>
    <t>-1991185328</t>
  </si>
  <si>
    <t>"zemina" (17,48+4,37)*2</t>
  </si>
  <si>
    <t>-763991332</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</si>
  <si>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t>
  </si>
  <si>
    <t>"30% nekontaminované" (211,008+424)*1,85*0,3</t>
  </si>
  <si>
    <t>-943888568</t>
  </si>
  <si>
    <t>Poplatek za uložení výzisku ze štěrkového lože kontaminovaného    Poznámka: 1. V cenách jsou započteny náklady na uložení stavebního odpadu na oficiální skládku.2. Je třeba zohlednit regionální rozdíly v cenách poplatků za uložení suti a odpadů. Tyto se m</t>
  </si>
  <si>
    <t>"70% kontaminované" (211,008+424)*1,85*0,7</t>
  </si>
  <si>
    <t>-1618932730</t>
  </si>
  <si>
    <t>"výhybky" (6,4+5,2+5,3)*0,8</t>
  </si>
  <si>
    <t>"koleje" (2,884+10,603+10,617+2,977+16,453+23,789+16,443+13,3+14,05)*1,52*0,08</t>
  </si>
  <si>
    <t>1918977941</t>
  </si>
  <si>
    <t>852896121</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</si>
  <si>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t>
  </si>
  <si>
    <t>"námezníky" 5*0,056</t>
  </si>
  <si>
    <t>"vybouraný beton vodního jeřábu" 19,376*2,4</t>
  </si>
  <si>
    <t>"silniční panely z přechodu" 3*1*0,15*2,4*2</t>
  </si>
  <si>
    <t>VRN - Vedlejší rozpočtové náklady</t>
  </si>
  <si>
    <t>02110200R</t>
  </si>
  <si>
    <t>Průzkumné práce pro opravy Zatěžovací zkoušky</t>
  </si>
  <si>
    <t>-1839253998</t>
  </si>
  <si>
    <t>Průzkumné práce pro opravy Zatěžovací zkoušky - V ceně jsou započteny náklady na posouzení stavu a zjištění složení, stavu a únosnosti konstrukčních vrstev tělesa železničního spodku a pro objasnění příčin jejich poruch a deformací.</t>
  </si>
  <si>
    <t>021211001</t>
  </si>
  <si>
    <t>Průzkumné práce pro opravy Doplňující laboratorní rozbor kontaminace zeminy nebo kol. lože</t>
  </si>
  <si>
    <t>1890600089</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</si>
  <si>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</si>
  <si>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022101001R</t>
  </si>
  <si>
    <t>Geodetické práce Geodetické práce před opravou</t>
  </si>
  <si>
    <t>-1395467499</t>
  </si>
  <si>
    <t>022101011R</t>
  </si>
  <si>
    <t>Geodetické práce Geodetické práce v průběhu opravy</t>
  </si>
  <si>
    <t>-458594452</t>
  </si>
  <si>
    <t>022101021R</t>
  </si>
  <si>
    <t>Geodetické práce Geodetické práce po ukončení opravy</t>
  </si>
  <si>
    <t>-803226925</t>
  </si>
  <si>
    <t>022111001</t>
  </si>
  <si>
    <t>Geodetické práce Kontrola PPK při směrové a výškové úpravě koleje zaměřením APK trať jednokolejná</t>
  </si>
  <si>
    <t>1139943066</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</si>
  <si>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t>
  </si>
  <si>
    <t>etapa I</t>
  </si>
  <si>
    <t>"koleje" (295+6,2)/1000</t>
  </si>
  <si>
    <t>"výhybky" (392,7+263,73)/1000</t>
  </si>
  <si>
    <t>Mezisoučet</t>
  </si>
  <si>
    <t>etapa II</t>
  </si>
  <si>
    <t>"koleje" (288,5+26)/1000</t>
  </si>
  <si>
    <t>"výhybky" (194,18+49,85)/1000</t>
  </si>
  <si>
    <t>022121001R</t>
  </si>
  <si>
    <t>Geodetické práce Diagnostika technické infrastruktury Vytýčení trasy inženýrských sítí</t>
  </si>
  <si>
    <t>1654966349</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</si>
  <si>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</si>
  <si>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</si>
  <si>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023111011</t>
  </si>
  <si>
    <t>Projektové práce Technický projekt zajištění PPK bez optimalizace nivelety/osy koleje trať jednokolejná zajištění PPK</t>
  </si>
  <si>
    <t>-339923966</t>
  </si>
  <si>
    <t>Projektové práce Technický projekt zajištění PPK bez optimalizace nivelety/osy koleje trať jednokolejná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</si>
  <si>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023122001R</t>
  </si>
  <si>
    <t>Projektové práce Projektová dokumentace - přípravné práce Projekt opravy zabezpečovacích, elektrických zařízení (PD, RDS)</t>
  </si>
  <si>
    <t>-1467532870</t>
  </si>
  <si>
    <t>Projektové práce Projektová dokumentace - přípravné práce Projekt opravy zabezpečovacích, elektrických zařízení (PD, RDS) - V sazbě jsou započteny náklady na vyhotovení projektové dokumentace podle vyhlášky číslo 499/2006 Sb., a vyhlášky 146/2008 Sb., v rozsahu pro povolení stavby podle požadavku objednatele.</t>
  </si>
  <si>
    <t>023131001R</t>
  </si>
  <si>
    <t>Projektové práce Dokumentace skutečného provedení železničního svršku a spodku, zabezpečovacích zařízení</t>
  </si>
  <si>
    <t>-616817212</t>
  </si>
  <si>
    <t>Projektové práce Dokumentace skutečného provedení železničního svršku a spodku, zabezpečovacích zařízení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</si>
  <si>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024101301R</t>
  </si>
  <si>
    <t>Inženýrská činnost posudky - autorský dozor projektanta</t>
  </si>
  <si>
    <t>hod</t>
  </si>
  <si>
    <t>-792407383</t>
  </si>
  <si>
    <t>Poznámka k položce:_x000D_
Základna pro výpočet - ZRN</t>
  </si>
  <si>
    <t>031101041R</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</si>
  <si>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</si>
  <si>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2047199031</t>
  </si>
  <si>
    <t>031111051R</t>
  </si>
  <si>
    <t>Zařízení a vybavení staveniště pronájem ploch</t>
  </si>
  <si>
    <t>2052409766</t>
  </si>
  <si>
    <t>0311110R1</t>
  </si>
  <si>
    <t>Provizorní oplocení a stavy</t>
  </si>
  <si>
    <t>-966230154</t>
  </si>
  <si>
    <t>032103001R</t>
  </si>
  <si>
    <t>Územní vlivy ztížené dopravní podmínky</t>
  </si>
  <si>
    <t>-1488980398</t>
  </si>
  <si>
    <t>033111001R</t>
  </si>
  <si>
    <t>Provozní vlivy Výluka silničního provozu se zajištěním objížďky</t>
  </si>
  <si>
    <t>406240891</t>
  </si>
  <si>
    <t>033131001</t>
  </si>
  <si>
    <t>Provozní vlivy Organizační zajištění prací při zřizování a udržování BK kolejí a výhybek</t>
  </si>
  <si>
    <t>-9857945</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</si>
  <si>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t>
  </si>
  <si>
    <t>"etapa I" 130,607+263,73</t>
  </si>
  <si>
    <t>"etapa II" 422,041+244,03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</si>
</sst>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2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1"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8"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5" borderId="0" xfId="0" applyFont="1" applyFill="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22" xfId="0"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39"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righ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0" fontId="28" fillId="0" borderId="0" xfId="0" applyFont="1" applyAlignment="1">
      <alignment horizontal="left" vertical="center" wrapText="1"/>
    </xf>
    <xf numFmtId="4" fontId="29" fillId="0" borderId="0" xfId="0" applyNumberFormat="1" applyFont="1" applyAlignment="1">
      <alignment vertical="center"/>
    </xf>
    <xf numFmtId="0" fontId="29"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4" fontId="18"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14" fillId="2" borderId="0" xfId="0" applyFont="1" applyFill="1" applyAlignment="1">
      <alignment horizontal="center" vertical="center"/>
    </xf>
    <xf numFmtId="0" fontId="0" fillId="0" borderId="0" xfId="0"/>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1"/>
  <sheetViews>
    <sheetView showGridLines="0" tabSelected="1"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1</v>
      </c>
      <c r="BT1" s="17" t="s">
        <v>3</v>
      </c>
      <c r="BU1" s="17" t="s">
        <v>3</v>
      </c>
      <c r="BV1" s="17" t="s">
        <v>4</v>
      </c>
    </row>
    <row r="2" spans="1:74" s="1" customFormat="1" ht="36.950000000000003" customHeight="1">
      <c r="AR2" s="240" t="s">
        <v>5</v>
      </c>
      <c r="AS2" s="241"/>
      <c r="AT2" s="241"/>
      <c r="AU2" s="241"/>
      <c r="AV2" s="241"/>
      <c r="AW2" s="241"/>
      <c r="AX2" s="241"/>
      <c r="AY2" s="241"/>
      <c r="AZ2" s="241"/>
      <c r="BA2" s="241"/>
      <c r="BB2" s="241"/>
      <c r="BC2" s="241"/>
      <c r="BD2" s="241"/>
      <c r="BE2" s="241"/>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49" t="s">
        <v>14</v>
      </c>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R5" s="21"/>
      <c r="BE5" s="246" t="s">
        <v>15</v>
      </c>
      <c r="BS5" s="18" t="s">
        <v>6</v>
      </c>
    </row>
    <row r="6" spans="1:74" s="1" customFormat="1" ht="36.950000000000003" customHeight="1">
      <c r="B6" s="21"/>
      <c r="D6" s="27" t="s">
        <v>16</v>
      </c>
      <c r="K6" s="250" t="s">
        <v>17</v>
      </c>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R6" s="21"/>
      <c r="BE6" s="247"/>
      <c r="BS6" s="18" t="s">
        <v>6</v>
      </c>
    </row>
    <row r="7" spans="1:74" s="1" customFormat="1" ht="12" customHeight="1">
      <c r="B7" s="21"/>
      <c r="D7" s="28" t="s">
        <v>18</v>
      </c>
      <c r="K7" s="26" t="s">
        <v>1</v>
      </c>
      <c r="AK7" s="28" t="s">
        <v>19</v>
      </c>
      <c r="AN7" s="26" t="s">
        <v>1</v>
      </c>
      <c r="AR7" s="21"/>
      <c r="BE7" s="247"/>
      <c r="BS7" s="18" t="s">
        <v>6</v>
      </c>
    </row>
    <row r="8" spans="1:74" s="1" customFormat="1" ht="12" customHeight="1">
      <c r="B8" s="21"/>
      <c r="D8" s="28" t="s">
        <v>20</v>
      </c>
      <c r="K8" s="26" t="s">
        <v>21</v>
      </c>
      <c r="AK8" s="28" t="s">
        <v>22</v>
      </c>
      <c r="AN8" s="29" t="s">
        <v>30</v>
      </c>
      <c r="AR8" s="21"/>
      <c r="BE8" s="247"/>
      <c r="BS8" s="18" t="s">
        <v>6</v>
      </c>
    </row>
    <row r="9" spans="1:74" s="1" customFormat="1" ht="14.45" customHeight="1">
      <c r="B9" s="21"/>
      <c r="AR9" s="21"/>
      <c r="BE9" s="247"/>
      <c r="BS9" s="18" t="s">
        <v>6</v>
      </c>
    </row>
    <row r="10" spans="1:74" s="1" customFormat="1" ht="12" customHeight="1">
      <c r="B10" s="21"/>
      <c r="D10" s="28" t="s">
        <v>23</v>
      </c>
      <c r="AK10" s="28" t="s">
        <v>24</v>
      </c>
      <c r="AN10" s="26" t="s">
        <v>25</v>
      </c>
      <c r="AR10" s="21"/>
      <c r="BE10" s="247"/>
      <c r="BS10" s="18" t="s">
        <v>6</v>
      </c>
    </row>
    <row r="11" spans="1:74" s="1" customFormat="1" ht="18.399999999999999" customHeight="1">
      <c r="B11" s="21"/>
      <c r="E11" s="26" t="s">
        <v>26</v>
      </c>
      <c r="AK11" s="28" t="s">
        <v>27</v>
      </c>
      <c r="AN11" s="26" t="s">
        <v>28</v>
      </c>
      <c r="AR11" s="21"/>
      <c r="BE11" s="247"/>
      <c r="BS11" s="18" t="s">
        <v>6</v>
      </c>
    </row>
    <row r="12" spans="1:74" s="1" customFormat="1" ht="6.95" customHeight="1">
      <c r="B12" s="21"/>
      <c r="AR12" s="21"/>
      <c r="BE12" s="247"/>
      <c r="BS12" s="18" t="s">
        <v>6</v>
      </c>
    </row>
    <row r="13" spans="1:74" s="1" customFormat="1" ht="12" customHeight="1">
      <c r="B13" s="21"/>
      <c r="D13" s="28" t="s">
        <v>29</v>
      </c>
      <c r="AK13" s="28" t="s">
        <v>24</v>
      </c>
      <c r="AN13" s="30" t="s">
        <v>30</v>
      </c>
      <c r="AR13" s="21"/>
      <c r="BE13" s="247"/>
      <c r="BS13" s="18" t="s">
        <v>6</v>
      </c>
    </row>
    <row r="14" spans="1:74" ht="12.75">
      <c r="B14" s="21"/>
      <c r="E14" s="251" t="s">
        <v>30</v>
      </c>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8" t="s">
        <v>27</v>
      </c>
      <c r="AN14" s="30" t="s">
        <v>30</v>
      </c>
      <c r="AR14" s="21"/>
      <c r="BE14" s="247"/>
      <c r="BS14" s="18" t="s">
        <v>6</v>
      </c>
    </row>
    <row r="15" spans="1:74" s="1" customFormat="1" ht="6.95" customHeight="1">
      <c r="B15" s="21"/>
      <c r="AR15" s="21"/>
      <c r="BE15" s="247"/>
      <c r="BS15" s="18" t="s">
        <v>3</v>
      </c>
    </row>
    <row r="16" spans="1:74" s="1" customFormat="1" ht="12" customHeight="1">
      <c r="B16" s="21"/>
      <c r="D16" s="28" t="s">
        <v>31</v>
      </c>
      <c r="AK16" s="28" t="s">
        <v>24</v>
      </c>
      <c r="AN16" s="26" t="s">
        <v>32</v>
      </c>
      <c r="AR16" s="21"/>
      <c r="BE16" s="247"/>
      <c r="BS16" s="18" t="s">
        <v>3</v>
      </c>
    </row>
    <row r="17" spans="1:71" s="1" customFormat="1" ht="18.399999999999999" customHeight="1">
      <c r="B17" s="21"/>
      <c r="E17" s="26" t="s">
        <v>33</v>
      </c>
      <c r="AK17" s="28" t="s">
        <v>27</v>
      </c>
      <c r="AN17" s="26" t="s">
        <v>34</v>
      </c>
      <c r="AR17" s="21"/>
      <c r="BE17" s="247"/>
      <c r="BS17" s="18" t="s">
        <v>35</v>
      </c>
    </row>
    <row r="18" spans="1:71" s="1" customFormat="1" ht="6.95" customHeight="1">
      <c r="B18" s="21"/>
      <c r="AR18" s="21"/>
      <c r="BE18" s="247"/>
      <c r="BS18" s="18" t="s">
        <v>6</v>
      </c>
    </row>
    <row r="19" spans="1:71" s="1" customFormat="1" ht="12" customHeight="1">
      <c r="B19" s="21"/>
      <c r="D19" s="28" t="s">
        <v>36</v>
      </c>
      <c r="AK19" s="28" t="s">
        <v>24</v>
      </c>
      <c r="AN19" s="26" t="s">
        <v>32</v>
      </c>
      <c r="AR19" s="21"/>
      <c r="BE19" s="247"/>
      <c r="BS19" s="18" t="s">
        <v>6</v>
      </c>
    </row>
    <row r="20" spans="1:71" s="1" customFormat="1" ht="18.399999999999999" customHeight="1">
      <c r="B20" s="21"/>
      <c r="E20" s="26" t="s">
        <v>33</v>
      </c>
      <c r="AK20" s="28" t="s">
        <v>27</v>
      </c>
      <c r="AN20" s="26" t="s">
        <v>34</v>
      </c>
      <c r="AR20" s="21"/>
      <c r="BE20" s="247"/>
      <c r="BS20" s="18" t="s">
        <v>35</v>
      </c>
    </row>
    <row r="21" spans="1:71" s="1" customFormat="1" ht="6.95" customHeight="1">
      <c r="B21" s="21"/>
      <c r="AR21" s="21"/>
      <c r="BE21" s="247"/>
    </row>
    <row r="22" spans="1:71" s="1" customFormat="1" ht="12" customHeight="1">
      <c r="B22" s="21"/>
      <c r="D22" s="28" t="s">
        <v>37</v>
      </c>
      <c r="AR22" s="21"/>
      <c r="BE22" s="247"/>
    </row>
    <row r="23" spans="1:71" s="1" customFormat="1" ht="16.5" customHeight="1">
      <c r="B23" s="21"/>
      <c r="E23" s="253" t="s">
        <v>1</v>
      </c>
      <c r="F23" s="253"/>
      <c r="G23" s="253"/>
      <c r="H23" s="253"/>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3"/>
      <c r="AM23" s="253"/>
      <c r="AN23" s="253"/>
      <c r="AR23" s="21"/>
      <c r="BE23" s="247"/>
    </row>
    <row r="24" spans="1:71" s="1" customFormat="1" ht="6.95" customHeight="1">
      <c r="B24" s="21"/>
      <c r="AR24" s="21"/>
      <c r="BE24" s="247"/>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47"/>
    </row>
    <row r="26" spans="1:71" s="2" customFormat="1" ht="25.9" customHeight="1">
      <c r="A26" s="33"/>
      <c r="B26" s="34"/>
      <c r="C26" s="33"/>
      <c r="D26" s="35" t="s">
        <v>38</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7">
        <f>ROUND(AG94,2)</f>
        <v>22478700</v>
      </c>
      <c r="AL26" s="238"/>
      <c r="AM26" s="238"/>
      <c r="AN26" s="238"/>
      <c r="AO26" s="238"/>
      <c r="AP26" s="33"/>
      <c r="AQ26" s="33"/>
      <c r="AR26" s="34"/>
      <c r="BE26" s="247"/>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47"/>
    </row>
    <row r="28" spans="1:71" s="2" customFormat="1" ht="12.75">
      <c r="A28" s="33"/>
      <c r="B28" s="34"/>
      <c r="C28" s="33"/>
      <c r="D28" s="33"/>
      <c r="E28" s="33"/>
      <c r="F28" s="33"/>
      <c r="G28" s="33"/>
      <c r="H28" s="33"/>
      <c r="I28" s="33"/>
      <c r="J28" s="33"/>
      <c r="K28" s="33"/>
      <c r="L28" s="239" t="s">
        <v>39</v>
      </c>
      <c r="M28" s="239"/>
      <c r="N28" s="239"/>
      <c r="O28" s="239"/>
      <c r="P28" s="239"/>
      <c r="Q28" s="33"/>
      <c r="R28" s="33"/>
      <c r="S28" s="33"/>
      <c r="T28" s="33"/>
      <c r="U28" s="33"/>
      <c r="V28" s="33"/>
      <c r="W28" s="239" t="s">
        <v>40</v>
      </c>
      <c r="X28" s="239"/>
      <c r="Y28" s="239"/>
      <c r="Z28" s="239"/>
      <c r="AA28" s="239"/>
      <c r="AB28" s="239"/>
      <c r="AC28" s="239"/>
      <c r="AD28" s="239"/>
      <c r="AE28" s="239"/>
      <c r="AF28" s="33"/>
      <c r="AG28" s="33"/>
      <c r="AH28" s="33"/>
      <c r="AI28" s="33"/>
      <c r="AJ28" s="33"/>
      <c r="AK28" s="239" t="s">
        <v>41</v>
      </c>
      <c r="AL28" s="239"/>
      <c r="AM28" s="239"/>
      <c r="AN28" s="239"/>
      <c r="AO28" s="239"/>
      <c r="AP28" s="33"/>
      <c r="AQ28" s="33"/>
      <c r="AR28" s="34"/>
      <c r="BE28" s="247"/>
    </row>
    <row r="29" spans="1:71" s="3" customFormat="1" ht="14.45" customHeight="1">
      <c r="B29" s="38"/>
      <c r="D29" s="28" t="s">
        <v>42</v>
      </c>
      <c r="F29" s="28" t="s">
        <v>43</v>
      </c>
      <c r="L29" s="233">
        <v>0.21</v>
      </c>
      <c r="M29" s="232"/>
      <c r="N29" s="232"/>
      <c r="O29" s="232"/>
      <c r="P29" s="232"/>
      <c r="W29" s="231">
        <f>ROUND(AZ94, 2)</f>
        <v>22478700</v>
      </c>
      <c r="X29" s="232"/>
      <c r="Y29" s="232"/>
      <c r="Z29" s="232"/>
      <c r="AA29" s="232"/>
      <c r="AB29" s="232"/>
      <c r="AC29" s="232"/>
      <c r="AD29" s="232"/>
      <c r="AE29" s="232"/>
      <c r="AK29" s="231">
        <f>ROUND(AV94, 2)</f>
        <v>4720527</v>
      </c>
      <c r="AL29" s="232"/>
      <c r="AM29" s="232"/>
      <c r="AN29" s="232"/>
      <c r="AO29" s="232"/>
      <c r="AR29" s="38"/>
      <c r="BE29" s="248"/>
    </row>
    <row r="30" spans="1:71" s="3" customFormat="1" ht="14.45" customHeight="1">
      <c r="B30" s="38"/>
      <c r="F30" s="28" t="s">
        <v>44</v>
      </c>
      <c r="L30" s="233">
        <v>0.15</v>
      </c>
      <c r="M30" s="232"/>
      <c r="N30" s="232"/>
      <c r="O30" s="232"/>
      <c r="P30" s="232"/>
      <c r="W30" s="231">
        <f>ROUND(BA94, 2)</f>
        <v>0</v>
      </c>
      <c r="X30" s="232"/>
      <c r="Y30" s="232"/>
      <c r="Z30" s="232"/>
      <c r="AA30" s="232"/>
      <c r="AB30" s="232"/>
      <c r="AC30" s="232"/>
      <c r="AD30" s="232"/>
      <c r="AE30" s="232"/>
      <c r="AK30" s="231">
        <f>ROUND(AW94, 2)</f>
        <v>0</v>
      </c>
      <c r="AL30" s="232"/>
      <c r="AM30" s="232"/>
      <c r="AN30" s="232"/>
      <c r="AO30" s="232"/>
      <c r="AR30" s="38"/>
      <c r="BE30" s="248"/>
    </row>
    <row r="31" spans="1:71" s="3" customFormat="1" ht="14.45" hidden="1" customHeight="1">
      <c r="B31" s="38"/>
      <c r="F31" s="28" t="s">
        <v>45</v>
      </c>
      <c r="L31" s="233">
        <v>0.21</v>
      </c>
      <c r="M31" s="232"/>
      <c r="N31" s="232"/>
      <c r="O31" s="232"/>
      <c r="P31" s="232"/>
      <c r="W31" s="231">
        <f>ROUND(BB94, 2)</f>
        <v>0</v>
      </c>
      <c r="X31" s="232"/>
      <c r="Y31" s="232"/>
      <c r="Z31" s="232"/>
      <c r="AA31" s="232"/>
      <c r="AB31" s="232"/>
      <c r="AC31" s="232"/>
      <c r="AD31" s="232"/>
      <c r="AE31" s="232"/>
      <c r="AK31" s="231">
        <v>0</v>
      </c>
      <c r="AL31" s="232"/>
      <c r="AM31" s="232"/>
      <c r="AN31" s="232"/>
      <c r="AO31" s="232"/>
      <c r="AR31" s="38"/>
      <c r="BE31" s="248"/>
    </row>
    <row r="32" spans="1:71" s="3" customFormat="1" ht="14.45" hidden="1" customHeight="1">
      <c r="B32" s="38"/>
      <c r="F32" s="28" t="s">
        <v>46</v>
      </c>
      <c r="L32" s="233">
        <v>0.15</v>
      </c>
      <c r="M32" s="232"/>
      <c r="N32" s="232"/>
      <c r="O32" s="232"/>
      <c r="P32" s="232"/>
      <c r="W32" s="231">
        <f>ROUND(BC94, 2)</f>
        <v>0</v>
      </c>
      <c r="X32" s="232"/>
      <c r="Y32" s="232"/>
      <c r="Z32" s="232"/>
      <c r="AA32" s="232"/>
      <c r="AB32" s="232"/>
      <c r="AC32" s="232"/>
      <c r="AD32" s="232"/>
      <c r="AE32" s="232"/>
      <c r="AK32" s="231">
        <v>0</v>
      </c>
      <c r="AL32" s="232"/>
      <c r="AM32" s="232"/>
      <c r="AN32" s="232"/>
      <c r="AO32" s="232"/>
      <c r="AR32" s="38"/>
      <c r="BE32" s="248"/>
    </row>
    <row r="33" spans="1:57" s="3" customFormat="1" ht="14.45" hidden="1" customHeight="1">
      <c r="B33" s="38"/>
      <c r="F33" s="28" t="s">
        <v>47</v>
      </c>
      <c r="L33" s="233">
        <v>0</v>
      </c>
      <c r="M33" s="232"/>
      <c r="N33" s="232"/>
      <c r="O33" s="232"/>
      <c r="P33" s="232"/>
      <c r="W33" s="231">
        <f>ROUND(BD94, 2)</f>
        <v>0</v>
      </c>
      <c r="X33" s="232"/>
      <c r="Y33" s="232"/>
      <c r="Z33" s="232"/>
      <c r="AA33" s="232"/>
      <c r="AB33" s="232"/>
      <c r="AC33" s="232"/>
      <c r="AD33" s="232"/>
      <c r="AE33" s="232"/>
      <c r="AK33" s="231">
        <v>0</v>
      </c>
      <c r="AL33" s="232"/>
      <c r="AM33" s="232"/>
      <c r="AN33" s="232"/>
      <c r="AO33" s="232"/>
      <c r="AR33" s="38"/>
      <c r="BE33" s="248"/>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47"/>
    </row>
    <row r="35" spans="1:57" s="2" customFormat="1" ht="25.9" customHeight="1">
      <c r="A35" s="33"/>
      <c r="B35" s="34"/>
      <c r="C35" s="39"/>
      <c r="D35" s="40" t="s">
        <v>48</v>
      </c>
      <c r="E35" s="41"/>
      <c r="F35" s="41"/>
      <c r="G35" s="41"/>
      <c r="H35" s="41"/>
      <c r="I35" s="41"/>
      <c r="J35" s="41"/>
      <c r="K35" s="41"/>
      <c r="L35" s="41"/>
      <c r="M35" s="41"/>
      <c r="N35" s="41"/>
      <c r="O35" s="41"/>
      <c r="P35" s="41"/>
      <c r="Q35" s="41"/>
      <c r="R35" s="41"/>
      <c r="S35" s="41"/>
      <c r="T35" s="42" t="s">
        <v>49</v>
      </c>
      <c r="U35" s="41"/>
      <c r="V35" s="41"/>
      <c r="W35" s="41"/>
      <c r="X35" s="245" t="s">
        <v>50</v>
      </c>
      <c r="Y35" s="243"/>
      <c r="Z35" s="243"/>
      <c r="AA35" s="243"/>
      <c r="AB35" s="243"/>
      <c r="AC35" s="41"/>
      <c r="AD35" s="41"/>
      <c r="AE35" s="41"/>
      <c r="AF35" s="41"/>
      <c r="AG35" s="41"/>
      <c r="AH35" s="41"/>
      <c r="AI35" s="41"/>
      <c r="AJ35" s="41"/>
      <c r="AK35" s="242">
        <f>SUM(AK26:AK33)</f>
        <v>27199227</v>
      </c>
      <c r="AL35" s="243"/>
      <c r="AM35" s="243"/>
      <c r="AN35" s="243"/>
      <c r="AO35" s="244"/>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51</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52</v>
      </c>
      <c r="AI49" s="45"/>
      <c r="AJ49" s="45"/>
      <c r="AK49" s="45"/>
      <c r="AL49" s="45"/>
      <c r="AM49" s="45"/>
      <c r="AN49" s="45"/>
      <c r="AO49" s="45"/>
      <c r="AR49" s="43"/>
    </row>
    <row r="50" spans="1:57">
      <c r="B50" s="21"/>
      <c r="AR50" s="21"/>
    </row>
    <row r="51" spans="1:57">
      <c r="B51" s="21"/>
      <c r="AR51" s="21"/>
    </row>
    <row r="52" spans="1:57">
      <c r="B52" s="21"/>
      <c r="AR52" s="21"/>
    </row>
    <row r="53" spans="1:57">
      <c r="B53" s="21"/>
      <c r="AR53" s="21"/>
    </row>
    <row r="54" spans="1:57">
      <c r="B54" s="21"/>
      <c r="AR54" s="21"/>
    </row>
    <row r="55" spans="1:57">
      <c r="B55" s="21"/>
      <c r="AR55" s="21"/>
    </row>
    <row r="56" spans="1:57">
      <c r="B56" s="21"/>
      <c r="AR56" s="21"/>
    </row>
    <row r="57" spans="1:57">
      <c r="B57" s="21"/>
      <c r="AR57" s="21"/>
    </row>
    <row r="58" spans="1:57">
      <c r="B58" s="21"/>
      <c r="AR58" s="21"/>
    </row>
    <row r="59" spans="1:57">
      <c r="B59" s="21"/>
      <c r="AR59" s="21"/>
    </row>
    <row r="60" spans="1:57" s="2" customFormat="1" ht="12.75">
      <c r="A60" s="33"/>
      <c r="B60" s="34"/>
      <c r="C60" s="33"/>
      <c r="D60" s="46" t="s">
        <v>53</v>
      </c>
      <c r="E60" s="36"/>
      <c r="F60" s="36"/>
      <c r="G60" s="36"/>
      <c r="H60" s="36"/>
      <c r="I60" s="36"/>
      <c r="J60" s="36"/>
      <c r="K60" s="36"/>
      <c r="L60" s="36"/>
      <c r="M60" s="36"/>
      <c r="N60" s="36"/>
      <c r="O60" s="36"/>
      <c r="P60" s="36"/>
      <c r="Q60" s="36"/>
      <c r="R60" s="36"/>
      <c r="S60" s="36"/>
      <c r="T60" s="36"/>
      <c r="U60" s="36"/>
      <c r="V60" s="46" t="s">
        <v>54</v>
      </c>
      <c r="W60" s="36"/>
      <c r="X60" s="36"/>
      <c r="Y60" s="36"/>
      <c r="Z60" s="36"/>
      <c r="AA60" s="36"/>
      <c r="AB60" s="36"/>
      <c r="AC60" s="36"/>
      <c r="AD60" s="36"/>
      <c r="AE60" s="36"/>
      <c r="AF60" s="36"/>
      <c r="AG60" s="36"/>
      <c r="AH60" s="46" t="s">
        <v>53</v>
      </c>
      <c r="AI60" s="36"/>
      <c r="AJ60" s="36"/>
      <c r="AK60" s="36"/>
      <c r="AL60" s="36"/>
      <c r="AM60" s="46" t="s">
        <v>54</v>
      </c>
      <c r="AN60" s="36"/>
      <c r="AO60" s="36"/>
      <c r="AP60" s="33"/>
      <c r="AQ60" s="33"/>
      <c r="AR60" s="34"/>
      <c r="BE60" s="33"/>
    </row>
    <row r="61" spans="1:57">
      <c r="B61" s="21"/>
      <c r="AR61" s="21"/>
    </row>
    <row r="62" spans="1:57">
      <c r="B62" s="21"/>
      <c r="AR62" s="21"/>
    </row>
    <row r="63" spans="1:57">
      <c r="B63" s="21"/>
      <c r="AR63" s="21"/>
    </row>
    <row r="64" spans="1:57" s="2" customFormat="1" ht="12.75">
      <c r="A64" s="33"/>
      <c r="B64" s="34"/>
      <c r="C64" s="33"/>
      <c r="D64" s="44" t="s">
        <v>55</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56</v>
      </c>
      <c r="AI64" s="47"/>
      <c r="AJ64" s="47"/>
      <c r="AK64" s="47"/>
      <c r="AL64" s="47"/>
      <c r="AM64" s="47"/>
      <c r="AN64" s="47"/>
      <c r="AO64" s="47"/>
      <c r="AP64" s="33"/>
      <c r="AQ64" s="33"/>
      <c r="AR64" s="34"/>
      <c r="BE64" s="33"/>
    </row>
    <row r="65" spans="1:57">
      <c r="B65" s="21"/>
      <c r="AR65" s="21"/>
    </row>
    <row r="66" spans="1:57">
      <c r="B66" s="21"/>
      <c r="AR66" s="21"/>
    </row>
    <row r="67" spans="1:57">
      <c r="B67" s="21"/>
      <c r="AR67" s="21"/>
    </row>
    <row r="68" spans="1:57">
      <c r="B68" s="21"/>
      <c r="AR68" s="21"/>
    </row>
    <row r="69" spans="1:57">
      <c r="B69" s="21"/>
      <c r="AR69" s="21"/>
    </row>
    <row r="70" spans="1:57">
      <c r="B70" s="21"/>
      <c r="AR70" s="21"/>
    </row>
    <row r="71" spans="1:57">
      <c r="B71" s="21"/>
      <c r="AR71" s="21"/>
    </row>
    <row r="72" spans="1:57">
      <c r="B72" s="21"/>
      <c r="AR72" s="21"/>
    </row>
    <row r="73" spans="1:57">
      <c r="B73" s="21"/>
      <c r="AR73" s="21"/>
    </row>
    <row r="74" spans="1:57">
      <c r="B74" s="21"/>
      <c r="AR74" s="21"/>
    </row>
    <row r="75" spans="1:57" s="2" customFormat="1" ht="12.75">
      <c r="A75" s="33"/>
      <c r="B75" s="34"/>
      <c r="C75" s="33"/>
      <c r="D75" s="46" t="s">
        <v>53</v>
      </c>
      <c r="E75" s="36"/>
      <c r="F75" s="36"/>
      <c r="G75" s="36"/>
      <c r="H75" s="36"/>
      <c r="I75" s="36"/>
      <c r="J75" s="36"/>
      <c r="K75" s="36"/>
      <c r="L75" s="36"/>
      <c r="M75" s="36"/>
      <c r="N75" s="36"/>
      <c r="O75" s="36"/>
      <c r="P75" s="36"/>
      <c r="Q75" s="36"/>
      <c r="R75" s="36"/>
      <c r="S75" s="36"/>
      <c r="T75" s="36"/>
      <c r="U75" s="36"/>
      <c r="V75" s="46" t="s">
        <v>54</v>
      </c>
      <c r="W75" s="36"/>
      <c r="X75" s="36"/>
      <c r="Y75" s="36"/>
      <c r="Z75" s="36"/>
      <c r="AA75" s="36"/>
      <c r="AB75" s="36"/>
      <c r="AC75" s="36"/>
      <c r="AD75" s="36"/>
      <c r="AE75" s="36"/>
      <c r="AF75" s="36"/>
      <c r="AG75" s="36"/>
      <c r="AH75" s="46" t="s">
        <v>53</v>
      </c>
      <c r="AI75" s="36"/>
      <c r="AJ75" s="36"/>
      <c r="AK75" s="36"/>
      <c r="AL75" s="36"/>
      <c r="AM75" s="46" t="s">
        <v>54</v>
      </c>
      <c r="AN75" s="36"/>
      <c r="AO75" s="36"/>
      <c r="AP75" s="33"/>
      <c r="AQ75" s="33"/>
      <c r="AR75" s="34"/>
      <c r="BE75" s="33"/>
    </row>
    <row r="76" spans="1:57" s="2" customFormat="1">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57</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ZPD10/2020</v>
      </c>
      <c r="AR84" s="52"/>
    </row>
    <row r="85" spans="1:91" s="5" customFormat="1" ht="36.950000000000003" customHeight="1">
      <c r="B85" s="53"/>
      <c r="C85" s="54" t="s">
        <v>16</v>
      </c>
      <c r="L85" s="234" t="str">
        <f>K6</f>
        <v>Oprava výhybek č. 1,2,3,4,5,6,7 a 8 v žst. Jihlava</v>
      </c>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235"/>
      <c r="AL85" s="235"/>
      <c r="AM85" s="235"/>
      <c r="AN85" s="235"/>
      <c r="AO85" s="235"/>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20</v>
      </c>
      <c r="D87" s="33"/>
      <c r="E87" s="33"/>
      <c r="F87" s="33"/>
      <c r="G87" s="33"/>
      <c r="H87" s="33"/>
      <c r="I87" s="33"/>
      <c r="J87" s="33"/>
      <c r="K87" s="33"/>
      <c r="L87" s="55" t="str">
        <f>IF(K8="","",K8)</f>
        <v>žst. Jihlava</v>
      </c>
      <c r="M87" s="33"/>
      <c r="N87" s="33"/>
      <c r="O87" s="33"/>
      <c r="P87" s="33"/>
      <c r="Q87" s="33"/>
      <c r="R87" s="33"/>
      <c r="S87" s="33"/>
      <c r="T87" s="33"/>
      <c r="U87" s="33"/>
      <c r="V87" s="33"/>
      <c r="W87" s="33"/>
      <c r="X87" s="33"/>
      <c r="Y87" s="33"/>
      <c r="Z87" s="33"/>
      <c r="AA87" s="33"/>
      <c r="AB87" s="33"/>
      <c r="AC87" s="33"/>
      <c r="AD87" s="33"/>
      <c r="AE87" s="33"/>
      <c r="AF87" s="33"/>
      <c r="AG87" s="33"/>
      <c r="AH87" s="33"/>
      <c r="AI87" s="28" t="s">
        <v>22</v>
      </c>
      <c r="AJ87" s="33"/>
      <c r="AK87" s="33"/>
      <c r="AL87" s="33"/>
      <c r="AM87" s="236" t="str">
        <f>IF(AN8= "","",AN8)</f>
        <v>Vyplň údaj</v>
      </c>
      <c r="AN87" s="236"/>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15.2" customHeight="1">
      <c r="A89" s="33"/>
      <c r="B89" s="34"/>
      <c r="C89" s="28" t="s">
        <v>23</v>
      </c>
      <c r="D89" s="33"/>
      <c r="E89" s="33"/>
      <c r="F89" s="33"/>
      <c r="G89" s="33"/>
      <c r="H89" s="33"/>
      <c r="I89" s="33"/>
      <c r="J89" s="33"/>
      <c r="K89" s="33"/>
      <c r="L89" s="4" t="str">
        <f>IF(E11= "","",E11)</f>
        <v>Správa železnic, státní organizace</v>
      </c>
      <c r="M89" s="33"/>
      <c r="N89" s="33"/>
      <c r="O89" s="33"/>
      <c r="P89" s="33"/>
      <c r="Q89" s="33"/>
      <c r="R89" s="33"/>
      <c r="S89" s="33"/>
      <c r="T89" s="33"/>
      <c r="U89" s="33"/>
      <c r="V89" s="33"/>
      <c r="W89" s="33"/>
      <c r="X89" s="33"/>
      <c r="Y89" s="33"/>
      <c r="Z89" s="33"/>
      <c r="AA89" s="33"/>
      <c r="AB89" s="33"/>
      <c r="AC89" s="33"/>
      <c r="AD89" s="33"/>
      <c r="AE89" s="33"/>
      <c r="AF89" s="33"/>
      <c r="AG89" s="33"/>
      <c r="AH89" s="33"/>
      <c r="AI89" s="28" t="s">
        <v>31</v>
      </c>
      <c r="AJ89" s="33"/>
      <c r="AK89" s="33"/>
      <c r="AL89" s="33"/>
      <c r="AM89" s="219" t="str">
        <f>IF(E17="","",E17)</f>
        <v>DMC Havlíčkův Brod, s.r.o.</v>
      </c>
      <c r="AN89" s="220"/>
      <c r="AO89" s="220"/>
      <c r="AP89" s="220"/>
      <c r="AQ89" s="33"/>
      <c r="AR89" s="34"/>
      <c r="AS89" s="215" t="s">
        <v>58</v>
      </c>
      <c r="AT89" s="216"/>
      <c r="AU89" s="57"/>
      <c r="AV89" s="57"/>
      <c r="AW89" s="57"/>
      <c r="AX89" s="57"/>
      <c r="AY89" s="57"/>
      <c r="AZ89" s="57"/>
      <c r="BA89" s="57"/>
      <c r="BB89" s="57"/>
      <c r="BC89" s="57"/>
      <c r="BD89" s="58"/>
      <c r="BE89" s="33"/>
    </row>
    <row r="90" spans="1:91" s="2" customFormat="1" ht="15.2" customHeight="1">
      <c r="A90" s="33"/>
      <c r="B90" s="34"/>
      <c r="C90" s="28" t="s">
        <v>29</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36</v>
      </c>
      <c r="AJ90" s="33"/>
      <c r="AK90" s="33"/>
      <c r="AL90" s="33"/>
      <c r="AM90" s="219" t="str">
        <f>IF(E20="","",E20)</f>
        <v>DMC Havlíčkův Brod, s.r.o.</v>
      </c>
      <c r="AN90" s="220"/>
      <c r="AO90" s="220"/>
      <c r="AP90" s="220"/>
      <c r="AQ90" s="33"/>
      <c r="AR90" s="34"/>
      <c r="AS90" s="217"/>
      <c r="AT90" s="218"/>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17"/>
      <c r="AT91" s="218"/>
      <c r="AU91" s="59"/>
      <c r="AV91" s="59"/>
      <c r="AW91" s="59"/>
      <c r="AX91" s="59"/>
      <c r="AY91" s="59"/>
      <c r="AZ91" s="59"/>
      <c r="BA91" s="59"/>
      <c r="BB91" s="59"/>
      <c r="BC91" s="59"/>
      <c r="BD91" s="60"/>
      <c r="BE91" s="33"/>
    </row>
    <row r="92" spans="1:91" s="2" customFormat="1" ht="29.25" customHeight="1">
      <c r="A92" s="33"/>
      <c r="B92" s="34"/>
      <c r="C92" s="221" t="s">
        <v>59</v>
      </c>
      <c r="D92" s="222"/>
      <c r="E92" s="222"/>
      <c r="F92" s="222"/>
      <c r="G92" s="222"/>
      <c r="H92" s="61"/>
      <c r="I92" s="224" t="s">
        <v>60</v>
      </c>
      <c r="J92" s="222"/>
      <c r="K92" s="222"/>
      <c r="L92" s="222"/>
      <c r="M92" s="222"/>
      <c r="N92" s="222"/>
      <c r="O92" s="222"/>
      <c r="P92" s="222"/>
      <c r="Q92" s="222"/>
      <c r="R92" s="222"/>
      <c r="S92" s="222"/>
      <c r="T92" s="222"/>
      <c r="U92" s="222"/>
      <c r="V92" s="222"/>
      <c r="W92" s="222"/>
      <c r="X92" s="222"/>
      <c r="Y92" s="222"/>
      <c r="Z92" s="222"/>
      <c r="AA92" s="222"/>
      <c r="AB92" s="222"/>
      <c r="AC92" s="222"/>
      <c r="AD92" s="222"/>
      <c r="AE92" s="222"/>
      <c r="AF92" s="222"/>
      <c r="AG92" s="223" t="s">
        <v>61</v>
      </c>
      <c r="AH92" s="222"/>
      <c r="AI92" s="222"/>
      <c r="AJ92" s="222"/>
      <c r="AK92" s="222"/>
      <c r="AL92" s="222"/>
      <c r="AM92" s="222"/>
      <c r="AN92" s="224" t="s">
        <v>62</v>
      </c>
      <c r="AO92" s="222"/>
      <c r="AP92" s="225"/>
      <c r="AQ92" s="62" t="s">
        <v>63</v>
      </c>
      <c r="AR92" s="34"/>
      <c r="AS92" s="63" t="s">
        <v>64</v>
      </c>
      <c r="AT92" s="64" t="s">
        <v>65</v>
      </c>
      <c r="AU92" s="64" t="s">
        <v>66</v>
      </c>
      <c r="AV92" s="64" t="s">
        <v>67</v>
      </c>
      <c r="AW92" s="64" t="s">
        <v>68</v>
      </c>
      <c r="AX92" s="64" t="s">
        <v>69</v>
      </c>
      <c r="AY92" s="64" t="s">
        <v>70</v>
      </c>
      <c r="AZ92" s="64" t="s">
        <v>71</v>
      </c>
      <c r="BA92" s="64" t="s">
        <v>72</v>
      </c>
      <c r="BB92" s="64" t="s">
        <v>73</v>
      </c>
      <c r="BC92" s="64" t="s">
        <v>74</v>
      </c>
      <c r="BD92" s="65" t="s">
        <v>75</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76</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29">
        <f>ROUND(SUM(AG95:AG99),2)</f>
        <v>22478700</v>
      </c>
      <c r="AH94" s="229"/>
      <c r="AI94" s="229"/>
      <c r="AJ94" s="229"/>
      <c r="AK94" s="229"/>
      <c r="AL94" s="229"/>
      <c r="AM94" s="229"/>
      <c r="AN94" s="230">
        <f t="shared" ref="AN94:AN99" si="0">SUM(AG94,AT94)</f>
        <v>27199227</v>
      </c>
      <c r="AO94" s="230"/>
      <c r="AP94" s="230"/>
      <c r="AQ94" s="73" t="s">
        <v>1</v>
      </c>
      <c r="AR94" s="69"/>
      <c r="AS94" s="74">
        <f>ROUND(SUM(AS95:AS99),2)</f>
        <v>0</v>
      </c>
      <c r="AT94" s="75">
        <f t="shared" ref="AT94:AT99" si="1">ROUND(SUM(AV94:AW94),2)</f>
        <v>4720527</v>
      </c>
      <c r="AU94" s="76">
        <f>ROUND(SUM(AU95:AU99),5)</f>
        <v>0</v>
      </c>
      <c r="AV94" s="75">
        <f>ROUND(AZ94*L29,2)</f>
        <v>4720527</v>
      </c>
      <c r="AW94" s="75">
        <f>ROUND(BA94*L30,2)</f>
        <v>0</v>
      </c>
      <c r="AX94" s="75">
        <f>ROUND(BB94*L29,2)</f>
        <v>0</v>
      </c>
      <c r="AY94" s="75">
        <f>ROUND(BC94*L30,2)</f>
        <v>0</v>
      </c>
      <c r="AZ94" s="75">
        <f>ROUND(SUM(AZ95:AZ99),2)</f>
        <v>22478700</v>
      </c>
      <c r="BA94" s="75">
        <f>ROUND(SUM(BA95:BA99),2)</f>
        <v>0</v>
      </c>
      <c r="BB94" s="75">
        <f>ROUND(SUM(BB95:BB99),2)</f>
        <v>0</v>
      </c>
      <c r="BC94" s="75">
        <f>ROUND(SUM(BC95:BC99),2)</f>
        <v>0</v>
      </c>
      <c r="BD94" s="77">
        <f>ROUND(SUM(BD95:BD99),2)</f>
        <v>0</v>
      </c>
      <c r="BS94" s="78" t="s">
        <v>77</v>
      </c>
      <c r="BT94" s="78" t="s">
        <v>78</v>
      </c>
      <c r="BU94" s="79" t="s">
        <v>79</v>
      </c>
      <c r="BV94" s="78" t="s">
        <v>80</v>
      </c>
      <c r="BW94" s="78" t="s">
        <v>4</v>
      </c>
      <c r="BX94" s="78" t="s">
        <v>81</v>
      </c>
      <c r="CL94" s="78" t="s">
        <v>1</v>
      </c>
    </row>
    <row r="95" spans="1:91" s="7" customFormat="1" ht="24.75" customHeight="1">
      <c r="A95" s="80" t="s">
        <v>82</v>
      </c>
      <c r="B95" s="81"/>
      <c r="C95" s="82"/>
      <c r="D95" s="226" t="s">
        <v>83</v>
      </c>
      <c r="E95" s="226"/>
      <c r="F95" s="226"/>
      <c r="G95" s="226"/>
      <c r="H95" s="226"/>
      <c r="I95" s="83"/>
      <c r="J95" s="226" t="s">
        <v>84</v>
      </c>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7">
        <f>'PS 01.1 - Zabezpečovací z...'!J30</f>
        <v>0</v>
      </c>
      <c r="AH95" s="228"/>
      <c r="AI95" s="228"/>
      <c r="AJ95" s="228"/>
      <c r="AK95" s="228"/>
      <c r="AL95" s="228"/>
      <c r="AM95" s="228"/>
      <c r="AN95" s="227">
        <f t="shared" si="0"/>
        <v>0</v>
      </c>
      <c r="AO95" s="228"/>
      <c r="AP95" s="228"/>
      <c r="AQ95" s="84" t="s">
        <v>85</v>
      </c>
      <c r="AR95" s="81"/>
      <c r="AS95" s="85">
        <v>0</v>
      </c>
      <c r="AT95" s="86">
        <f t="shared" si="1"/>
        <v>0</v>
      </c>
      <c r="AU95" s="87">
        <f>'PS 01.1 - Zabezpečovací z...'!P119</f>
        <v>0</v>
      </c>
      <c r="AV95" s="86">
        <f>'PS 01.1 - Zabezpečovací z...'!J33</f>
        <v>0</v>
      </c>
      <c r="AW95" s="86">
        <f>'PS 01.1 - Zabezpečovací z...'!J34</f>
        <v>0</v>
      </c>
      <c r="AX95" s="86">
        <f>'PS 01.1 - Zabezpečovací z...'!J35</f>
        <v>0</v>
      </c>
      <c r="AY95" s="86">
        <f>'PS 01.1 - Zabezpečovací z...'!J36</f>
        <v>0</v>
      </c>
      <c r="AZ95" s="86">
        <f>'PS 01.1 - Zabezpečovací z...'!F33</f>
        <v>0</v>
      </c>
      <c r="BA95" s="86">
        <f>'PS 01.1 - Zabezpečovací z...'!F34</f>
        <v>0</v>
      </c>
      <c r="BB95" s="86">
        <f>'PS 01.1 - Zabezpečovací z...'!F35</f>
        <v>0</v>
      </c>
      <c r="BC95" s="86">
        <f>'PS 01.1 - Zabezpečovací z...'!F36</f>
        <v>0</v>
      </c>
      <c r="BD95" s="88">
        <f>'PS 01.1 - Zabezpečovací z...'!F37</f>
        <v>0</v>
      </c>
      <c r="BT95" s="89" t="s">
        <v>86</v>
      </c>
      <c r="BV95" s="89" t="s">
        <v>80</v>
      </c>
      <c r="BW95" s="89" t="s">
        <v>87</v>
      </c>
      <c r="BX95" s="89" t="s">
        <v>4</v>
      </c>
      <c r="CL95" s="89" t="s">
        <v>1</v>
      </c>
      <c r="CM95" s="89" t="s">
        <v>88</v>
      </c>
    </row>
    <row r="96" spans="1:91" s="7" customFormat="1" ht="24.75" customHeight="1">
      <c r="A96" s="80" t="s">
        <v>82</v>
      </c>
      <c r="B96" s="81"/>
      <c r="C96" s="82"/>
      <c r="D96" s="226" t="s">
        <v>89</v>
      </c>
      <c r="E96" s="226"/>
      <c r="F96" s="226"/>
      <c r="G96" s="226"/>
      <c r="H96" s="226"/>
      <c r="I96" s="83"/>
      <c r="J96" s="226" t="s">
        <v>90</v>
      </c>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7">
        <f>'PS 01.2 - Zabezpečovací z...'!J30</f>
        <v>0</v>
      </c>
      <c r="AH96" s="228"/>
      <c r="AI96" s="228"/>
      <c r="AJ96" s="228"/>
      <c r="AK96" s="228"/>
      <c r="AL96" s="228"/>
      <c r="AM96" s="228"/>
      <c r="AN96" s="227">
        <f t="shared" si="0"/>
        <v>0</v>
      </c>
      <c r="AO96" s="228"/>
      <c r="AP96" s="228"/>
      <c r="AQ96" s="84" t="s">
        <v>85</v>
      </c>
      <c r="AR96" s="81"/>
      <c r="AS96" s="85">
        <v>0</v>
      </c>
      <c r="AT96" s="86">
        <f t="shared" si="1"/>
        <v>0</v>
      </c>
      <c r="AU96" s="87">
        <f>'PS 01.2 - Zabezpečovací z...'!P119</f>
        <v>0</v>
      </c>
      <c r="AV96" s="86">
        <f>'PS 01.2 - Zabezpečovací z...'!J33</f>
        <v>0</v>
      </c>
      <c r="AW96" s="86">
        <f>'PS 01.2 - Zabezpečovací z...'!J34</f>
        <v>0</v>
      </c>
      <c r="AX96" s="86">
        <f>'PS 01.2 - Zabezpečovací z...'!J35</f>
        <v>0</v>
      </c>
      <c r="AY96" s="86">
        <f>'PS 01.2 - Zabezpečovací z...'!J36</f>
        <v>0</v>
      </c>
      <c r="AZ96" s="86">
        <f>'PS 01.2 - Zabezpečovací z...'!F33</f>
        <v>0</v>
      </c>
      <c r="BA96" s="86">
        <f>'PS 01.2 - Zabezpečovací z...'!F34</f>
        <v>0</v>
      </c>
      <c r="BB96" s="86">
        <f>'PS 01.2 - Zabezpečovací z...'!F35</f>
        <v>0</v>
      </c>
      <c r="BC96" s="86">
        <f>'PS 01.2 - Zabezpečovací z...'!F36</f>
        <v>0</v>
      </c>
      <c r="BD96" s="88">
        <f>'PS 01.2 - Zabezpečovací z...'!F37</f>
        <v>0</v>
      </c>
      <c r="BT96" s="89" t="s">
        <v>86</v>
      </c>
      <c r="BV96" s="89" t="s">
        <v>80</v>
      </c>
      <c r="BW96" s="89" t="s">
        <v>91</v>
      </c>
      <c r="BX96" s="89" t="s">
        <v>4</v>
      </c>
      <c r="CL96" s="89" t="s">
        <v>1</v>
      </c>
      <c r="CM96" s="89" t="s">
        <v>88</v>
      </c>
    </row>
    <row r="97" spans="1:91" s="7" customFormat="1" ht="24.75" customHeight="1">
      <c r="A97" s="80" t="s">
        <v>82</v>
      </c>
      <c r="B97" s="81"/>
      <c r="C97" s="82"/>
      <c r="D97" s="226" t="s">
        <v>92</v>
      </c>
      <c r="E97" s="226"/>
      <c r="F97" s="226"/>
      <c r="G97" s="226"/>
      <c r="H97" s="226"/>
      <c r="I97" s="83"/>
      <c r="J97" s="226" t="s">
        <v>93</v>
      </c>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7">
        <f>'SO 01.1 - Železniční svrš...'!J30</f>
        <v>22478700</v>
      </c>
      <c r="AH97" s="228"/>
      <c r="AI97" s="228"/>
      <c r="AJ97" s="228"/>
      <c r="AK97" s="228"/>
      <c r="AL97" s="228"/>
      <c r="AM97" s="228"/>
      <c r="AN97" s="227">
        <f t="shared" si="0"/>
        <v>27199227</v>
      </c>
      <c r="AO97" s="228"/>
      <c r="AP97" s="228"/>
      <c r="AQ97" s="84" t="s">
        <v>85</v>
      </c>
      <c r="AR97" s="81"/>
      <c r="AS97" s="85">
        <v>0</v>
      </c>
      <c r="AT97" s="86">
        <f t="shared" si="1"/>
        <v>4720527</v>
      </c>
      <c r="AU97" s="87">
        <f>'SO 01.1 - Železniční svrš...'!P120</f>
        <v>0</v>
      </c>
      <c r="AV97" s="86">
        <f>'SO 01.1 - Železniční svrš...'!J33</f>
        <v>4720527</v>
      </c>
      <c r="AW97" s="86">
        <f>'SO 01.1 - Železniční svrš...'!J34</f>
        <v>0</v>
      </c>
      <c r="AX97" s="86">
        <f>'SO 01.1 - Železniční svrš...'!J35</f>
        <v>0</v>
      </c>
      <c r="AY97" s="86">
        <f>'SO 01.1 - Železniční svrš...'!J36</f>
        <v>0</v>
      </c>
      <c r="AZ97" s="86">
        <f>'SO 01.1 - Železniční svrš...'!F33</f>
        <v>22478700</v>
      </c>
      <c r="BA97" s="86">
        <f>'SO 01.1 - Železniční svrš...'!F34</f>
        <v>0</v>
      </c>
      <c r="BB97" s="86">
        <f>'SO 01.1 - Železniční svrš...'!F35</f>
        <v>0</v>
      </c>
      <c r="BC97" s="86">
        <f>'SO 01.1 - Železniční svrš...'!F36</f>
        <v>0</v>
      </c>
      <c r="BD97" s="88">
        <f>'SO 01.1 - Železniční svrš...'!F37</f>
        <v>0</v>
      </c>
      <c r="BT97" s="89" t="s">
        <v>86</v>
      </c>
      <c r="BV97" s="89" t="s">
        <v>80</v>
      </c>
      <c r="BW97" s="89" t="s">
        <v>94</v>
      </c>
      <c r="BX97" s="89" t="s">
        <v>4</v>
      </c>
      <c r="CL97" s="89" t="s">
        <v>1</v>
      </c>
      <c r="CM97" s="89" t="s">
        <v>88</v>
      </c>
    </row>
    <row r="98" spans="1:91" s="7" customFormat="1" ht="24.75" customHeight="1">
      <c r="A98" s="80" t="s">
        <v>82</v>
      </c>
      <c r="B98" s="81"/>
      <c r="C98" s="82"/>
      <c r="D98" s="226" t="s">
        <v>95</v>
      </c>
      <c r="E98" s="226"/>
      <c r="F98" s="226"/>
      <c r="G98" s="226"/>
      <c r="H98" s="226"/>
      <c r="I98" s="83"/>
      <c r="J98" s="226" t="s">
        <v>96</v>
      </c>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7">
        <f>'SO 01.2 - Železniční svrš...'!J30</f>
        <v>0</v>
      </c>
      <c r="AH98" s="228"/>
      <c r="AI98" s="228"/>
      <c r="AJ98" s="228"/>
      <c r="AK98" s="228"/>
      <c r="AL98" s="228"/>
      <c r="AM98" s="228"/>
      <c r="AN98" s="227">
        <f t="shared" si="0"/>
        <v>0</v>
      </c>
      <c r="AO98" s="228"/>
      <c r="AP98" s="228"/>
      <c r="AQ98" s="84" t="s">
        <v>85</v>
      </c>
      <c r="AR98" s="81"/>
      <c r="AS98" s="85">
        <v>0</v>
      </c>
      <c r="AT98" s="86">
        <f t="shared" si="1"/>
        <v>0</v>
      </c>
      <c r="AU98" s="87">
        <f>'SO 01.2 - Železniční svrš...'!P120</f>
        <v>0</v>
      </c>
      <c r="AV98" s="86">
        <f>'SO 01.2 - Železniční svrš...'!J33</f>
        <v>0</v>
      </c>
      <c r="AW98" s="86">
        <f>'SO 01.2 - Železniční svrš...'!J34</f>
        <v>0</v>
      </c>
      <c r="AX98" s="86">
        <f>'SO 01.2 - Železniční svrš...'!J35</f>
        <v>0</v>
      </c>
      <c r="AY98" s="86">
        <f>'SO 01.2 - Železniční svrš...'!J36</f>
        <v>0</v>
      </c>
      <c r="AZ98" s="86">
        <f>'SO 01.2 - Železniční svrš...'!F33</f>
        <v>0</v>
      </c>
      <c r="BA98" s="86">
        <f>'SO 01.2 - Železniční svrš...'!F34</f>
        <v>0</v>
      </c>
      <c r="BB98" s="86">
        <f>'SO 01.2 - Železniční svrš...'!F35</f>
        <v>0</v>
      </c>
      <c r="BC98" s="86">
        <f>'SO 01.2 - Železniční svrš...'!F36</f>
        <v>0</v>
      </c>
      <c r="BD98" s="88">
        <f>'SO 01.2 - Železniční svrš...'!F37</f>
        <v>0</v>
      </c>
      <c r="BT98" s="89" t="s">
        <v>86</v>
      </c>
      <c r="BV98" s="89" t="s">
        <v>80</v>
      </c>
      <c r="BW98" s="89" t="s">
        <v>97</v>
      </c>
      <c r="BX98" s="89" t="s">
        <v>4</v>
      </c>
      <c r="CL98" s="89" t="s">
        <v>1</v>
      </c>
      <c r="CM98" s="89" t="s">
        <v>88</v>
      </c>
    </row>
    <row r="99" spans="1:91" s="7" customFormat="1" ht="16.5" customHeight="1">
      <c r="A99" s="80" t="s">
        <v>82</v>
      </c>
      <c r="B99" s="81"/>
      <c r="C99" s="82"/>
      <c r="D99" s="226" t="s">
        <v>98</v>
      </c>
      <c r="E99" s="226"/>
      <c r="F99" s="226"/>
      <c r="G99" s="226"/>
      <c r="H99" s="226"/>
      <c r="I99" s="83"/>
      <c r="J99" s="226" t="s">
        <v>99</v>
      </c>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7">
        <f>'VRN - Vedlejší rozpočtové...'!J30</f>
        <v>0</v>
      </c>
      <c r="AH99" s="228"/>
      <c r="AI99" s="228"/>
      <c r="AJ99" s="228"/>
      <c r="AK99" s="228"/>
      <c r="AL99" s="228"/>
      <c r="AM99" s="228"/>
      <c r="AN99" s="227">
        <f t="shared" si="0"/>
        <v>0</v>
      </c>
      <c r="AO99" s="228"/>
      <c r="AP99" s="228"/>
      <c r="AQ99" s="84" t="s">
        <v>85</v>
      </c>
      <c r="AR99" s="81"/>
      <c r="AS99" s="90">
        <v>0</v>
      </c>
      <c r="AT99" s="91">
        <f t="shared" si="1"/>
        <v>0</v>
      </c>
      <c r="AU99" s="92">
        <f>'VRN - Vedlejší rozpočtové...'!P117</f>
        <v>0</v>
      </c>
      <c r="AV99" s="91">
        <f>'VRN - Vedlejší rozpočtové...'!J33</f>
        <v>0</v>
      </c>
      <c r="AW99" s="91">
        <f>'VRN - Vedlejší rozpočtové...'!J34</f>
        <v>0</v>
      </c>
      <c r="AX99" s="91">
        <f>'VRN - Vedlejší rozpočtové...'!J35</f>
        <v>0</v>
      </c>
      <c r="AY99" s="91">
        <f>'VRN - Vedlejší rozpočtové...'!J36</f>
        <v>0</v>
      </c>
      <c r="AZ99" s="91">
        <f>'VRN - Vedlejší rozpočtové...'!F33</f>
        <v>0</v>
      </c>
      <c r="BA99" s="91">
        <f>'VRN - Vedlejší rozpočtové...'!F34</f>
        <v>0</v>
      </c>
      <c r="BB99" s="91">
        <f>'VRN - Vedlejší rozpočtové...'!F35</f>
        <v>0</v>
      </c>
      <c r="BC99" s="91">
        <f>'VRN - Vedlejší rozpočtové...'!F36</f>
        <v>0</v>
      </c>
      <c r="BD99" s="93">
        <f>'VRN - Vedlejší rozpočtové...'!F37</f>
        <v>0</v>
      </c>
      <c r="BT99" s="89" t="s">
        <v>86</v>
      </c>
      <c r="BV99" s="89" t="s">
        <v>80</v>
      </c>
      <c r="BW99" s="89" t="s">
        <v>100</v>
      </c>
      <c r="BX99" s="89" t="s">
        <v>4</v>
      </c>
      <c r="CL99" s="89" t="s">
        <v>1</v>
      </c>
      <c r="CM99" s="89" t="s">
        <v>88</v>
      </c>
    </row>
    <row r="100" spans="1:91" s="2" customFormat="1" ht="30" customHeight="1">
      <c r="A100" s="33"/>
      <c r="B100" s="34"/>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4"/>
      <c r="AS100" s="33"/>
      <c r="AT100" s="33"/>
      <c r="AU100" s="33"/>
      <c r="AV100" s="33"/>
      <c r="AW100" s="33"/>
      <c r="AX100" s="33"/>
      <c r="AY100" s="33"/>
      <c r="AZ100" s="33"/>
      <c r="BA100" s="33"/>
      <c r="BB100" s="33"/>
      <c r="BC100" s="33"/>
      <c r="BD100" s="33"/>
      <c r="BE100" s="33"/>
    </row>
    <row r="101" spans="1:91" s="2" customFormat="1" ht="6.95" customHeight="1">
      <c r="A101" s="33"/>
      <c r="B101" s="48"/>
      <c r="C101" s="49"/>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34"/>
      <c r="AS101" s="33"/>
      <c r="AT101" s="33"/>
      <c r="AU101" s="33"/>
      <c r="AV101" s="33"/>
      <c r="AW101" s="33"/>
      <c r="AX101" s="33"/>
      <c r="AY101" s="33"/>
      <c r="AZ101" s="33"/>
      <c r="BA101" s="33"/>
      <c r="BB101" s="33"/>
      <c r="BC101" s="33"/>
      <c r="BD101" s="33"/>
      <c r="BE101" s="33"/>
    </row>
  </sheetData>
  <mergeCells count="58">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J96:AF96"/>
    <mergeCell ref="L85:AO85"/>
    <mergeCell ref="AM87:AN87"/>
    <mergeCell ref="AM89:AP89"/>
    <mergeCell ref="D98:H98"/>
    <mergeCell ref="J98:AF98"/>
    <mergeCell ref="AN99:AP99"/>
    <mergeCell ref="AG99:AM99"/>
    <mergeCell ref="D99:H99"/>
    <mergeCell ref="J99:AF99"/>
    <mergeCell ref="D96:H96"/>
    <mergeCell ref="AG96:AM96"/>
    <mergeCell ref="AN96:AP96"/>
    <mergeCell ref="AN97:AP97"/>
    <mergeCell ref="D97:H97"/>
    <mergeCell ref="J97:AF97"/>
    <mergeCell ref="AG97:AM97"/>
    <mergeCell ref="D95:H95"/>
    <mergeCell ref="AG95:AM95"/>
    <mergeCell ref="J95:AF95"/>
    <mergeCell ref="AN95:AP95"/>
    <mergeCell ref="AG94:AM94"/>
    <mergeCell ref="AN94:AP94"/>
    <mergeCell ref="AS89:AT91"/>
    <mergeCell ref="AM90:AP90"/>
    <mergeCell ref="C92:G92"/>
    <mergeCell ref="AG92:AM92"/>
    <mergeCell ref="I92:AF92"/>
    <mergeCell ref="AN92:AP92"/>
  </mergeCells>
  <hyperlinks>
    <hyperlink ref="A95" location="'PS 01.1 - Zabezpečovací z...'!C2" display="/"/>
    <hyperlink ref="A96" location="'PS 01.2 - Zabezpečovací z...'!C2" display="/"/>
    <hyperlink ref="A97" location="'SO 01.1 - Železniční svrš...'!C2" display="/"/>
    <hyperlink ref="A98" location="'SO 01.2 - Železniční svrš...'!C2" display="/"/>
    <hyperlink ref="A99" location="'VRN - Vedlejší rozpočtové...'!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41"/>
      <c r="N2" s="241"/>
      <c r="O2" s="241"/>
      <c r="P2" s="241"/>
      <c r="Q2" s="241"/>
      <c r="R2" s="241"/>
      <c r="S2" s="241"/>
      <c r="T2" s="241"/>
      <c r="U2" s="241"/>
      <c r="V2" s="241"/>
      <c r="AT2" s="18" t="s">
        <v>87</v>
      </c>
    </row>
    <row r="3" spans="1:46" s="1" customFormat="1" ht="6.95" customHeight="1">
      <c r="B3" s="19"/>
      <c r="C3" s="20"/>
      <c r="D3" s="20"/>
      <c r="E3" s="20"/>
      <c r="F3" s="20"/>
      <c r="G3" s="20"/>
      <c r="H3" s="20"/>
      <c r="I3" s="20"/>
      <c r="J3" s="20"/>
      <c r="K3" s="20"/>
      <c r="L3" s="21"/>
      <c r="AT3" s="18" t="s">
        <v>88</v>
      </c>
    </row>
    <row r="4" spans="1:46" s="1" customFormat="1" ht="24.95" customHeight="1">
      <c r="B4" s="21"/>
      <c r="D4" s="22" t="s">
        <v>101</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5" t="str">
        <f>'Rekapitulace stavby'!K6</f>
        <v>Oprava výhybek č. 1,2,3,4,5,6,7 a 8 v žst. Jihlava</v>
      </c>
      <c r="F7" s="256"/>
      <c r="G7" s="256"/>
      <c r="H7" s="256"/>
      <c r="L7" s="21"/>
    </row>
    <row r="8" spans="1:46" s="2" customFormat="1" ht="12" customHeight="1">
      <c r="A8" s="33"/>
      <c r="B8" s="34"/>
      <c r="C8" s="33"/>
      <c r="D8" s="28" t="s">
        <v>102</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4" t="s">
        <v>103</v>
      </c>
      <c r="F9" s="254"/>
      <c r="G9" s="254"/>
      <c r="H9" s="254"/>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Vyplň údaj</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23</v>
      </c>
      <c r="E14" s="33"/>
      <c r="F14" s="33"/>
      <c r="G14" s="33"/>
      <c r="H14" s="33"/>
      <c r="I14" s="28" t="s">
        <v>24</v>
      </c>
      <c r="J14" s="26" t="s">
        <v>25</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28</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29</v>
      </c>
      <c r="E17" s="33"/>
      <c r="F17" s="33"/>
      <c r="G17" s="33"/>
      <c r="H17" s="33"/>
      <c r="I17" s="28" t="s">
        <v>24</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7" t="str">
        <f>'Rekapitulace stavby'!E14</f>
        <v>Vyplň údaj</v>
      </c>
      <c r="F18" s="249"/>
      <c r="G18" s="249"/>
      <c r="H18" s="249"/>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31</v>
      </c>
      <c r="E20" s="33"/>
      <c r="F20" s="33"/>
      <c r="G20" s="33"/>
      <c r="H20" s="33"/>
      <c r="I20" s="28" t="s">
        <v>24</v>
      </c>
      <c r="J20" s="26" t="s">
        <v>32</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28" t="s">
        <v>27</v>
      </c>
      <c r="J21" s="26" t="s">
        <v>34</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36</v>
      </c>
      <c r="E23" s="33"/>
      <c r="F23" s="33"/>
      <c r="G23" s="33"/>
      <c r="H23" s="33"/>
      <c r="I23" s="28" t="s">
        <v>24</v>
      </c>
      <c r="J23" s="26" t="s">
        <v>32</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33</v>
      </c>
      <c r="F24" s="33"/>
      <c r="G24" s="33"/>
      <c r="H24" s="33"/>
      <c r="I24" s="28" t="s">
        <v>27</v>
      </c>
      <c r="J24" s="26" t="s">
        <v>34</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37</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53" t="s">
        <v>1</v>
      </c>
      <c r="F27" s="253"/>
      <c r="G27" s="253"/>
      <c r="H27" s="253"/>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38</v>
      </c>
      <c r="E30" s="33"/>
      <c r="F30" s="33"/>
      <c r="G30" s="33"/>
      <c r="H30" s="33"/>
      <c r="I30" s="33"/>
      <c r="J30" s="72">
        <f>ROUND(J119,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37" t="s">
        <v>39</v>
      </c>
      <c r="J32" s="37" t="s">
        <v>41</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42</v>
      </c>
      <c r="E33" s="28" t="s">
        <v>43</v>
      </c>
      <c r="F33" s="100">
        <f>ROUND((SUM(BE119:BE243)),  2)</f>
        <v>0</v>
      </c>
      <c r="G33" s="33"/>
      <c r="H33" s="33"/>
      <c r="I33" s="101">
        <v>0.21</v>
      </c>
      <c r="J33" s="100">
        <f>ROUND(((SUM(BE119:BE243))*I33),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0">
        <f>ROUND((SUM(BF119:BF243)),  2)</f>
        <v>0</v>
      </c>
      <c r="G34" s="33"/>
      <c r="H34" s="33"/>
      <c r="I34" s="101">
        <v>0.15</v>
      </c>
      <c r="J34" s="100">
        <f>ROUND(((SUM(BF119:BF243))*I34),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0">
        <f>ROUND((SUM(BG119:BG243)),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0">
        <f>ROUND((SUM(BH119:BH243)),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0">
        <f>ROUND((SUM(BI119:BI243)),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48</v>
      </c>
      <c r="E39" s="61"/>
      <c r="F39" s="61"/>
      <c r="G39" s="104" t="s">
        <v>49</v>
      </c>
      <c r="H39" s="105" t="s">
        <v>50</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51</v>
      </c>
      <c r="E50" s="45"/>
      <c r="F50" s="45"/>
      <c r="G50" s="44" t="s">
        <v>52</v>
      </c>
      <c r="H50" s="45"/>
      <c r="I50" s="45"/>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53</v>
      </c>
      <c r="E61" s="36"/>
      <c r="F61" s="108" t="s">
        <v>54</v>
      </c>
      <c r="G61" s="46" t="s">
        <v>53</v>
      </c>
      <c r="H61" s="36"/>
      <c r="I61" s="36"/>
      <c r="J61" s="109" t="s">
        <v>54</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55</v>
      </c>
      <c r="E65" s="47"/>
      <c r="F65" s="47"/>
      <c r="G65" s="44" t="s">
        <v>56</v>
      </c>
      <c r="H65" s="47"/>
      <c r="I65" s="47"/>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53</v>
      </c>
      <c r="E76" s="36"/>
      <c r="F76" s="108" t="s">
        <v>54</v>
      </c>
      <c r="G76" s="46" t="s">
        <v>53</v>
      </c>
      <c r="H76" s="36"/>
      <c r="I76" s="36"/>
      <c r="J76" s="109" t="s">
        <v>54</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104</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55" t="str">
        <f>E7</f>
        <v>Oprava výhybek č. 1,2,3,4,5,6,7 a 8 v žst. Jihlava</v>
      </c>
      <c r="F85" s="256"/>
      <c r="G85" s="256"/>
      <c r="H85" s="256"/>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102</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34" t="str">
        <f>E9</f>
        <v>PS 01.1 - Zabezpečovací zařízení - etapa I</v>
      </c>
      <c r="F87" s="254"/>
      <c r="G87" s="254"/>
      <c r="H87" s="254"/>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žst. Jihlava</v>
      </c>
      <c r="G89" s="33"/>
      <c r="H89" s="33"/>
      <c r="I89" s="28" t="s">
        <v>22</v>
      </c>
      <c r="J89" s="56" t="str">
        <f>IF(J12="","",J12)</f>
        <v>Vyplň údaj</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hidden="1" customHeight="1">
      <c r="A91" s="33"/>
      <c r="B91" s="34"/>
      <c r="C91" s="28" t="s">
        <v>23</v>
      </c>
      <c r="D91" s="33"/>
      <c r="E91" s="33"/>
      <c r="F91" s="26" t="str">
        <f>E15</f>
        <v>Správa železnic, státní organizace</v>
      </c>
      <c r="G91" s="33"/>
      <c r="H91" s="33"/>
      <c r="I91" s="28" t="s">
        <v>31</v>
      </c>
      <c r="J91" s="31" t="str">
        <f>E21</f>
        <v>DMC Havlíčkův Brod, s.r.o.</v>
      </c>
      <c r="K91" s="33"/>
      <c r="L91" s="43"/>
      <c r="S91" s="33"/>
      <c r="T91" s="33"/>
      <c r="U91" s="33"/>
      <c r="V91" s="33"/>
      <c r="W91" s="33"/>
      <c r="X91" s="33"/>
      <c r="Y91" s="33"/>
      <c r="Z91" s="33"/>
      <c r="AA91" s="33"/>
      <c r="AB91" s="33"/>
      <c r="AC91" s="33"/>
      <c r="AD91" s="33"/>
      <c r="AE91" s="33"/>
    </row>
    <row r="92" spans="1:47" s="2" customFormat="1" ht="25.7" hidden="1" customHeight="1">
      <c r="A92" s="33"/>
      <c r="B92" s="34"/>
      <c r="C92" s="28" t="s">
        <v>29</v>
      </c>
      <c r="D92" s="33"/>
      <c r="E92" s="33"/>
      <c r="F92" s="26" t="str">
        <f>IF(E18="","",E18)</f>
        <v>Vyplň údaj</v>
      </c>
      <c r="G92" s="33"/>
      <c r="H92" s="33"/>
      <c r="I92" s="28" t="s">
        <v>36</v>
      </c>
      <c r="J92" s="31" t="str">
        <f>E24</f>
        <v>DMC Havlíčkův Brod, s.r.o.</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105</v>
      </c>
      <c r="D94" s="102"/>
      <c r="E94" s="102"/>
      <c r="F94" s="102"/>
      <c r="G94" s="102"/>
      <c r="H94" s="102"/>
      <c r="I94" s="102"/>
      <c r="J94" s="111" t="s">
        <v>106</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107</v>
      </c>
      <c r="D96" s="33"/>
      <c r="E96" s="33"/>
      <c r="F96" s="33"/>
      <c r="G96" s="33"/>
      <c r="H96" s="33"/>
      <c r="I96" s="33"/>
      <c r="J96" s="72">
        <f>J119</f>
        <v>0</v>
      </c>
      <c r="K96" s="33"/>
      <c r="L96" s="43"/>
      <c r="S96" s="33"/>
      <c r="T96" s="33"/>
      <c r="U96" s="33"/>
      <c r="V96" s="33"/>
      <c r="W96" s="33"/>
      <c r="X96" s="33"/>
      <c r="Y96" s="33"/>
      <c r="Z96" s="33"/>
      <c r="AA96" s="33"/>
      <c r="AB96" s="33"/>
      <c r="AC96" s="33"/>
      <c r="AD96" s="33"/>
      <c r="AE96" s="33"/>
      <c r="AU96" s="18" t="s">
        <v>108</v>
      </c>
    </row>
    <row r="97" spans="1:31" s="9" customFormat="1" ht="24.95" hidden="1" customHeight="1">
      <c r="B97" s="113"/>
      <c r="D97" s="114" t="s">
        <v>109</v>
      </c>
      <c r="E97" s="115"/>
      <c r="F97" s="115"/>
      <c r="G97" s="115"/>
      <c r="H97" s="115"/>
      <c r="I97" s="115"/>
      <c r="J97" s="116">
        <f>J120</f>
        <v>0</v>
      </c>
      <c r="L97" s="113"/>
    </row>
    <row r="98" spans="1:31" s="10" customFormat="1" ht="19.899999999999999" hidden="1" customHeight="1">
      <c r="B98" s="117"/>
      <c r="D98" s="118" t="s">
        <v>110</v>
      </c>
      <c r="E98" s="119"/>
      <c r="F98" s="119"/>
      <c r="G98" s="119"/>
      <c r="H98" s="119"/>
      <c r="I98" s="119"/>
      <c r="J98" s="120">
        <f>J121</f>
        <v>0</v>
      </c>
      <c r="L98" s="117"/>
    </row>
    <row r="99" spans="1:31" s="9" customFormat="1" ht="24.95" hidden="1" customHeight="1">
      <c r="B99" s="113"/>
      <c r="D99" s="114" t="s">
        <v>111</v>
      </c>
      <c r="E99" s="115"/>
      <c r="F99" s="115"/>
      <c r="G99" s="115"/>
      <c r="H99" s="115"/>
      <c r="I99" s="115"/>
      <c r="J99" s="116">
        <f>J136</f>
        <v>0</v>
      </c>
      <c r="L99" s="113"/>
    </row>
    <row r="100" spans="1:31" s="2" customFormat="1" ht="21.75" hidden="1" customHeight="1">
      <c r="A100" s="33"/>
      <c r="B100" s="34"/>
      <c r="C100" s="33"/>
      <c r="D100" s="33"/>
      <c r="E100" s="33"/>
      <c r="F100" s="33"/>
      <c r="G100" s="33"/>
      <c r="H100" s="33"/>
      <c r="I100" s="33"/>
      <c r="J100" s="33"/>
      <c r="K100" s="33"/>
      <c r="L100" s="43"/>
      <c r="S100" s="33"/>
      <c r="T100" s="33"/>
      <c r="U100" s="33"/>
      <c r="V100" s="33"/>
      <c r="W100" s="33"/>
      <c r="X100" s="33"/>
      <c r="Y100" s="33"/>
      <c r="Z100" s="33"/>
      <c r="AA100" s="33"/>
      <c r="AB100" s="33"/>
      <c r="AC100" s="33"/>
      <c r="AD100" s="33"/>
      <c r="AE100" s="33"/>
    </row>
    <row r="101" spans="1:31" s="2" customFormat="1" ht="6.95" hidden="1" customHeight="1">
      <c r="A101" s="33"/>
      <c r="B101" s="48"/>
      <c r="C101" s="49"/>
      <c r="D101" s="49"/>
      <c r="E101" s="49"/>
      <c r="F101" s="49"/>
      <c r="G101" s="49"/>
      <c r="H101" s="49"/>
      <c r="I101" s="49"/>
      <c r="J101" s="49"/>
      <c r="K101" s="49"/>
      <c r="L101" s="43"/>
      <c r="S101" s="33"/>
      <c r="T101" s="33"/>
      <c r="U101" s="33"/>
      <c r="V101" s="33"/>
      <c r="W101" s="33"/>
      <c r="X101" s="33"/>
      <c r="Y101" s="33"/>
      <c r="Z101" s="33"/>
      <c r="AA101" s="33"/>
      <c r="AB101" s="33"/>
      <c r="AC101" s="33"/>
      <c r="AD101" s="33"/>
      <c r="AE101" s="33"/>
    </row>
    <row r="102" spans="1:31" hidden="1"/>
    <row r="103" spans="1:31" hidden="1"/>
    <row r="104" spans="1:31" hidden="1"/>
    <row r="105" spans="1:31" s="2" customFormat="1" ht="6.95" customHeight="1">
      <c r="A105" s="33"/>
      <c r="B105" s="50"/>
      <c r="C105" s="51"/>
      <c r="D105" s="51"/>
      <c r="E105" s="51"/>
      <c r="F105" s="51"/>
      <c r="G105" s="51"/>
      <c r="H105" s="51"/>
      <c r="I105" s="51"/>
      <c r="J105" s="51"/>
      <c r="K105" s="51"/>
      <c r="L105" s="43"/>
      <c r="S105" s="33"/>
      <c r="T105" s="33"/>
      <c r="U105" s="33"/>
      <c r="V105" s="33"/>
      <c r="W105" s="33"/>
      <c r="X105" s="33"/>
      <c r="Y105" s="33"/>
      <c r="Z105" s="33"/>
      <c r="AA105" s="33"/>
      <c r="AB105" s="33"/>
      <c r="AC105" s="33"/>
      <c r="AD105" s="33"/>
      <c r="AE105" s="33"/>
    </row>
    <row r="106" spans="1:31" s="2" customFormat="1" ht="24.95" customHeight="1">
      <c r="A106" s="33"/>
      <c r="B106" s="34"/>
      <c r="C106" s="22" t="s">
        <v>112</v>
      </c>
      <c r="D106" s="33"/>
      <c r="E106" s="33"/>
      <c r="F106" s="33"/>
      <c r="G106" s="33"/>
      <c r="H106" s="33"/>
      <c r="I106" s="33"/>
      <c r="J106" s="33"/>
      <c r="K106" s="33"/>
      <c r="L106" s="43"/>
      <c r="S106" s="33"/>
      <c r="T106" s="33"/>
      <c r="U106" s="33"/>
      <c r="V106" s="33"/>
      <c r="W106" s="33"/>
      <c r="X106" s="33"/>
      <c r="Y106" s="33"/>
      <c r="Z106" s="33"/>
      <c r="AA106" s="33"/>
      <c r="AB106" s="33"/>
      <c r="AC106" s="33"/>
      <c r="AD106" s="33"/>
      <c r="AE106" s="33"/>
    </row>
    <row r="107" spans="1:31" s="2" customFormat="1" ht="6.95" customHeight="1">
      <c r="A107" s="33"/>
      <c r="B107" s="34"/>
      <c r="C107" s="33"/>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12" customHeight="1">
      <c r="A108" s="33"/>
      <c r="B108" s="34"/>
      <c r="C108" s="28" t="s">
        <v>16</v>
      </c>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16.5" customHeight="1">
      <c r="A109" s="33"/>
      <c r="B109" s="34"/>
      <c r="C109" s="33"/>
      <c r="D109" s="33"/>
      <c r="E109" s="255" t="str">
        <f>E7</f>
        <v>Oprava výhybek č. 1,2,3,4,5,6,7 a 8 v žst. Jihlava</v>
      </c>
      <c r="F109" s="256"/>
      <c r="G109" s="256"/>
      <c r="H109" s="256"/>
      <c r="I109" s="33"/>
      <c r="J109" s="33"/>
      <c r="K109" s="33"/>
      <c r="L109" s="43"/>
      <c r="S109" s="33"/>
      <c r="T109" s="33"/>
      <c r="U109" s="33"/>
      <c r="V109" s="33"/>
      <c r="W109" s="33"/>
      <c r="X109" s="33"/>
      <c r="Y109" s="33"/>
      <c r="Z109" s="33"/>
      <c r="AA109" s="33"/>
      <c r="AB109" s="33"/>
      <c r="AC109" s="33"/>
      <c r="AD109" s="33"/>
      <c r="AE109" s="33"/>
    </row>
    <row r="110" spans="1:31" s="2" customFormat="1" ht="12" customHeight="1">
      <c r="A110" s="33"/>
      <c r="B110" s="34"/>
      <c r="C110" s="28" t="s">
        <v>102</v>
      </c>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31" s="2" customFormat="1" ht="16.5" customHeight="1">
      <c r="A111" s="33"/>
      <c r="B111" s="34"/>
      <c r="C111" s="33"/>
      <c r="D111" s="33"/>
      <c r="E111" s="234" t="str">
        <f>E9</f>
        <v>PS 01.1 - Zabezpečovací zařízení - etapa I</v>
      </c>
      <c r="F111" s="254"/>
      <c r="G111" s="254"/>
      <c r="H111" s="254"/>
      <c r="I111" s="33"/>
      <c r="J111" s="33"/>
      <c r="K111" s="33"/>
      <c r="L111" s="43"/>
      <c r="S111" s="33"/>
      <c r="T111" s="33"/>
      <c r="U111" s="33"/>
      <c r="V111" s="33"/>
      <c r="W111" s="33"/>
      <c r="X111" s="33"/>
      <c r="Y111" s="33"/>
      <c r="Z111" s="33"/>
      <c r="AA111" s="33"/>
      <c r="AB111" s="33"/>
      <c r="AC111" s="33"/>
      <c r="AD111" s="33"/>
      <c r="AE111" s="33"/>
    </row>
    <row r="112" spans="1:31" s="2" customFormat="1" ht="6.95" customHeight="1">
      <c r="A112" s="33"/>
      <c r="B112" s="34"/>
      <c r="C112" s="33"/>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20</v>
      </c>
      <c r="D113" s="33"/>
      <c r="E113" s="33"/>
      <c r="F113" s="26" t="str">
        <f>F12</f>
        <v>žst. Jihlava</v>
      </c>
      <c r="G113" s="33"/>
      <c r="H113" s="33"/>
      <c r="I113" s="28" t="s">
        <v>22</v>
      </c>
      <c r="J113" s="56" t="str">
        <f>IF(J12="","",J12)</f>
        <v>Vyplň údaj</v>
      </c>
      <c r="K113" s="33"/>
      <c r="L113" s="43"/>
      <c r="S113" s="33"/>
      <c r="T113" s="33"/>
      <c r="U113" s="33"/>
      <c r="V113" s="33"/>
      <c r="W113" s="33"/>
      <c r="X113" s="33"/>
      <c r="Y113" s="33"/>
      <c r="Z113" s="33"/>
      <c r="AA113" s="33"/>
      <c r="AB113" s="33"/>
      <c r="AC113" s="33"/>
      <c r="AD113" s="33"/>
      <c r="AE113" s="33"/>
    </row>
    <row r="114" spans="1:65" s="2" customFormat="1" ht="6.95" customHeight="1">
      <c r="A114" s="33"/>
      <c r="B114" s="34"/>
      <c r="C114" s="33"/>
      <c r="D114" s="33"/>
      <c r="E114" s="33"/>
      <c r="F114" s="33"/>
      <c r="G114" s="33"/>
      <c r="H114" s="33"/>
      <c r="I114" s="33"/>
      <c r="J114" s="33"/>
      <c r="K114" s="33"/>
      <c r="L114" s="43"/>
      <c r="S114" s="33"/>
      <c r="T114" s="33"/>
      <c r="U114" s="33"/>
      <c r="V114" s="33"/>
      <c r="W114" s="33"/>
      <c r="X114" s="33"/>
      <c r="Y114" s="33"/>
      <c r="Z114" s="33"/>
      <c r="AA114" s="33"/>
      <c r="AB114" s="33"/>
      <c r="AC114" s="33"/>
      <c r="AD114" s="33"/>
      <c r="AE114" s="33"/>
    </row>
    <row r="115" spans="1:65" s="2" customFormat="1" ht="25.7" customHeight="1">
      <c r="A115" s="33"/>
      <c r="B115" s="34"/>
      <c r="C115" s="28" t="s">
        <v>23</v>
      </c>
      <c r="D115" s="33"/>
      <c r="E115" s="33"/>
      <c r="F115" s="26" t="str">
        <f>E15</f>
        <v>Správa železnic, státní organizace</v>
      </c>
      <c r="G115" s="33"/>
      <c r="H115" s="33"/>
      <c r="I115" s="28" t="s">
        <v>31</v>
      </c>
      <c r="J115" s="31" t="str">
        <f>E21</f>
        <v>DMC Havlíčkův Brod, s.r.o.</v>
      </c>
      <c r="K115" s="33"/>
      <c r="L115" s="43"/>
      <c r="S115" s="33"/>
      <c r="T115" s="33"/>
      <c r="U115" s="33"/>
      <c r="V115" s="33"/>
      <c r="W115" s="33"/>
      <c r="X115" s="33"/>
      <c r="Y115" s="33"/>
      <c r="Z115" s="33"/>
      <c r="AA115" s="33"/>
      <c r="AB115" s="33"/>
      <c r="AC115" s="33"/>
      <c r="AD115" s="33"/>
      <c r="AE115" s="33"/>
    </row>
    <row r="116" spans="1:65" s="2" customFormat="1" ht="25.7" customHeight="1">
      <c r="A116" s="33"/>
      <c r="B116" s="34"/>
      <c r="C116" s="28" t="s">
        <v>29</v>
      </c>
      <c r="D116" s="33"/>
      <c r="E116" s="33"/>
      <c r="F116" s="26" t="str">
        <f>IF(E18="","",E18)</f>
        <v>Vyplň údaj</v>
      </c>
      <c r="G116" s="33"/>
      <c r="H116" s="33"/>
      <c r="I116" s="28" t="s">
        <v>36</v>
      </c>
      <c r="J116" s="31" t="str">
        <f>E24</f>
        <v>DMC Havlíčkův Brod, s.r.o.</v>
      </c>
      <c r="K116" s="33"/>
      <c r="L116" s="43"/>
      <c r="S116" s="33"/>
      <c r="T116" s="33"/>
      <c r="U116" s="33"/>
      <c r="V116" s="33"/>
      <c r="W116" s="33"/>
      <c r="X116" s="33"/>
      <c r="Y116" s="33"/>
      <c r="Z116" s="33"/>
      <c r="AA116" s="33"/>
      <c r="AB116" s="33"/>
      <c r="AC116" s="33"/>
      <c r="AD116" s="33"/>
      <c r="AE116" s="33"/>
    </row>
    <row r="117" spans="1:65" s="2" customFormat="1" ht="10.35" customHeight="1">
      <c r="A117" s="33"/>
      <c r="B117" s="34"/>
      <c r="C117" s="33"/>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5" s="11" customFormat="1" ht="29.25" customHeight="1">
      <c r="A118" s="121"/>
      <c r="B118" s="122"/>
      <c r="C118" s="123" t="s">
        <v>113</v>
      </c>
      <c r="D118" s="124" t="s">
        <v>63</v>
      </c>
      <c r="E118" s="124" t="s">
        <v>59</v>
      </c>
      <c r="F118" s="124" t="s">
        <v>60</v>
      </c>
      <c r="G118" s="124" t="s">
        <v>114</v>
      </c>
      <c r="H118" s="124" t="s">
        <v>115</v>
      </c>
      <c r="I118" s="124" t="s">
        <v>116</v>
      </c>
      <c r="J118" s="125" t="s">
        <v>106</v>
      </c>
      <c r="K118" s="126" t="s">
        <v>117</v>
      </c>
      <c r="L118" s="127"/>
      <c r="M118" s="63" t="s">
        <v>1</v>
      </c>
      <c r="N118" s="64" t="s">
        <v>42</v>
      </c>
      <c r="O118" s="64" t="s">
        <v>118</v>
      </c>
      <c r="P118" s="64" t="s">
        <v>119</v>
      </c>
      <c r="Q118" s="64" t="s">
        <v>120</v>
      </c>
      <c r="R118" s="64" t="s">
        <v>121</v>
      </c>
      <c r="S118" s="64" t="s">
        <v>122</v>
      </c>
      <c r="T118" s="65" t="s">
        <v>123</v>
      </c>
      <c r="U118" s="121"/>
      <c r="V118" s="121"/>
      <c r="W118" s="121"/>
      <c r="X118" s="121"/>
      <c r="Y118" s="121"/>
      <c r="Z118" s="121"/>
      <c r="AA118" s="121"/>
      <c r="AB118" s="121"/>
      <c r="AC118" s="121"/>
      <c r="AD118" s="121"/>
      <c r="AE118" s="121"/>
    </row>
    <row r="119" spans="1:65" s="2" customFormat="1" ht="22.9" customHeight="1">
      <c r="A119" s="33"/>
      <c r="B119" s="34"/>
      <c r="C119" s="70" t="s">
        <v>124</v>
      </c>
      <c r="D119" s="33"/>
      <c r="E119" s="33"/>
      <c r="F119" s="33"/>
      <c r="G119" s="33"/>
      <c r="H119" s="33"/>
      <c r="I119" s="33"/>
      <c r="J119" s="128">
        <f>BK119</f>
        <v>0</v>
      </c>
      <c r="K119" s="33"/>
      <c r="L119" s="34"/>
      <c r="M119" s="66"/>
      <c r="N119" s="57"/>
      <c r="O119" s="67"/>
      <c r="P119" s="129">
        <f>P120+P136</f>
        <v>0</v>
      </c>
      <c r="Q119" s="67"/>
      <c r="R119" s="129">
        <f>R120+R136</f>
        <v>0</v>
      </c>
      <c r="S119" s="67"/>
      <c r="T119" s="130">
        <f>T120+T136</f>
        <v>0</v>
      </c>
      <c r="U119" s="33"/>
      <c r="V119" s="33"/>
      <c r="W119" s="33"/>
      <c r="X119" s="33"/>
      <c r="Y119" s="33"/>
      <c r="Z119" s="33"/>
      <c r="AA119" s="33"/>
      <c r="AB119" s="33"/>
      <c r="AC119" s="33"/>
      <c r="AD119" s="33"/>
      <c r="AE119" s="33"/>
      <c r="AT119" s="18" t="s">
        <v>77</v>
      </c>
      <c r="AU119" s="18" t="s">
        <v>108</v>
      </c>
      <c r="BK119" s="131">
        <f>BK120+BK136</f>
        <v>0</v>
      </c>
    </row>
    <row r="120" spans="1:65" s="12" customFormat="1" ht="25.9" customHeight="1">
      <c r="B120" s="132"/>
      <c r="D120" s="133" t="s">
        <v>77</v>
      </c>
      <c r="E120" s="134" t="s">
        <v>125</v>
      </c>
      <c r="F120" s="134" t="s">
        <v>126</v>
      </c>
      <c r="I120" s="135"/>
      <c r="J120" s="136">
        <f>BK120</f>
        <v>0</v>
      </c>
      <c r="L120" s="132"/>
      <c r="M120" s="137"/>
      <c r="N120" s="138"/>
      <c r="O120" s="138"/>
      <c r="P120" s="139">
        <f>P121</f>
        <v>0</v>
      </c>
      <c r="Q120" s="138"/>
      <c r="R120" s="139">
        <f>R121</f>
        <v>0</v>
      </c>
      <c r="S120" s="138"/>
      <c r="T120" s="140">
        <f>T121</f>
        <v>0</v>
      </c>
      <c r="AR120" s="133" t="s">
        <v>86</v>
      </c>
      <c r="AT120" s="141" t="s">
        <v>77</v>
      </c>
      <c r="AU120" s="141" t="s">
        <v>78</v>
      </c>
      <c r="AY120" s="133" t="s">
        <v>127</v>
      </c>
      <c r="BK120" s="142">
        <f>BK121</f>
        <v>0</v>
      </c>
    </row>
    <row r="121" spans="1:65" s="12" customFormat="1" ht="22.9" customHeight="1">
      <c r="B121" s="132"/>
      <c r="D121" s="133" t="s">
        <v>77</v>
      </c>
      <c r="E121" s="143" t="s">
        <v>128</v>
      </c>
      <c r="F121" s="143" t="s">
        <v>129</v>
      </c>
      <c r="I121" s="135"/>
      <c r="J121" s="144">
        <f>BK121</f>
        <v>0</v>
      </c>
      <c r="L121" s="132"/>
      <c r="M121" s="137"/>
      <c r="N121" s="138"/>
      <c r="O121" s="138"/>
      <c r="P121" s="139">
        <f>SUM(P122:P135)</f>
        <v>0</v>
      </c>
      <c r="Q121" s="138"/>
      <c r="R121" s="139">
        <f>SUM(R122:R135)</f>
        <v>0</v>
      </c>
      <c r="S121" s="138"/>
      <c r="T121" s="140">
        <f>SUM(T122:T135)</f>
        <v>0</v>
      </c>
      <c r="AR121" s="133" t="s">
        <v>86</v>
      </c>
      <c r="AT121" s="141" t="s">
        <v>77</v>
      </c>
      <c r="AU121" s="141" t="s">
        <v>86</v>
      </c>
      <c r="AY121" s="133" t="s">
        <v>127</v>
      </c>
      <c r="BK121" s="142">
        <f>SUM(BK122:BK135)</f>
        <v>0</v>
      </c>
    </row>
    <row r="122" spans="1:65" s="2" customFormat="1" ht="24.2" customHeight="1">
      <c r="A122" s="33"/>
      <c r="B122" s="145"/>
      <c r="C122" s="146" t="s">
        <v>86</v>
      </c>
      <c r="D122" s="146" t="s">
        <v>130</v>
      </c>
      <c r="E122" s="147" t="s">
        <v>131</v>
      </c>
      <c r="F122" s="148" t="s">
        <v>132</v>
      </c>
      <c r="G122" s="149" t="s">
        <v>133</v>
      </c>
      <c r="H122" s="150">
        <v>210</v>
      </c>
      <c r="I122" s="151"/>
      <c r="J122" s="152">
        <f>ROUND(I122*H122,2)</f>
        <v>0</v>
      </c>
      <c r="K122" s="153"/>
      <c r="L122" s="34"/>
      <c r="M122" s="154" t="s">
        <v>1</v>
      </c>
      <c r="N122" s="155" t="s">
        <v>43</v>
      </c>
      <c r="O122" s="59"/>
      <c r="P122" s="156">
        <f>O122*H122</f>
        <v>0</v>
      </c>
      <c r="Q122" s="156">
        <v>0</v>
      </c>
      <c r="R122" s="156">
        <f>Q122*H122</f>
        <v>0</v>
      </c>
      <c r="S122" s="156">
        <v>0</v>
      </c>
      <c r="T122" s="157">
        <f>S122*H122</f>
        <v>0</v>
      </c>
      <c r="U122" s="33"/>
      <c r="V122" s="33"/>
      <c r="W122" s="33"/>
      <c r="X122" s="33"/>
      <c r="Y122" s="33"/>
      <c r="Z122" s="33"/>
      <c r="AA122" s="33"/>
      <c r="AB122" s="33"/>
      <c r="AC122" s="33"/>
      <c r="AD122" s="33"/>
      <c r="AE122" s="33"/>
      <c r="AR122" s="158" t="s">
        <v>134</v>
      </c>
      <c r="AT122" s="158" t="s">
        <v>130</v>
      </c>
      <c r="AU122" s="158" t="s">
        <v>88</v>
      </c>
      <c r="AY122" s="18" t="s">
        <v>127</v>
      </c>
      <c r="BE122" s="159">
        <f>IF(N122="základní",J122,0)</f>
        <v>0</v>
      </c>
      <c r="BF122" s="159">
        <f>IF(N122="snížená",J122,0)</f>
        <v>0</v>
      </c>
      <c r="BG122" s="159">
        <f>IF(N122="zákl. přenesená",J122,0)</f>
        <v>0</v>
      </c>
      <c r="BH122" s="159">
        <f>IF(N122="sníž. přenesená",J122,0)</f>
        <v>0</v>
      </c>
      <c r="BI122" s="159">
        <f>IF(N122="nulová",J122,0)</f>
        <v>0</v>
      </c>
      <c r="BJ122" s="18" t="s">
        <v>86</v>
      </c>
      <c r="BK122" s="159">
        <f>ROUND(I122*H122,2)</f>
        <v>0</v>
      </c>
      <c r="BL122" s="18" t="s">
        <v>134</v>
      </c>
      <c r="BM122" s="158" t="s">
        <v>135</v>
      </c>
    </row>
    <row r="123" spans="1:65" s="2" customFormat="1" ht="39">
      <c r="A123" s="33"/>
      <c r="B123" s="34"/>
      <c r="C123" s="33"/>
      <c r="D123" s="160" t="s">
        <v>136</v>
      </c>
      <c r="E123" s="33"/>
      <c r="F123" s="161" t="s">
        <v>137</v>
      </c>
      <c r="G123" s="33"/>
      <c r="H123" s="33"/>
      <c r="I123" s="162"/>
      <c r="J123" s="33"/>
      <c r="K123" s="33"/>
      <c r="L123" s="34"/>
      <c r="M123" s="163"/>
      <c r="N123" s="164"/>
      <c r="O123" s="59"/>
      <c r="P123" s="59"/>
      <c r="Q123" s="59"/>
      <c r="R123" s="59"/>
      <c r="S123" s="59"/>
      <c r="T123" s="60"/>
      <c r="U123" s="33"/>
      <c r="V123" s="33"/>
      <c r="W123" s="33"/>
      <c r="X123" s="33"/>
      <c r="Y123" s="33"/>
      <c r="Z123" s="33"/>
      <c r="AA123" s="33"/>
      <c r="AB123" s="33"/>
      <c r="AC123" s="33"/>
      <c r="AD123" s="33"/>
      <c r="AE123" s="33"/>
      <c r="AT123" s="18" t="s">
        <v>136</v>
      </c>
      <c r="AU123" s="18" t="s">
        <v>88</v>
      </c>
    </row>
    <row r="124" spans="1:65" s="2" customFormat="1" ht="49.15" customHeight="1">
      <c r="A124" s="33"/>
      <c r="B124" s="145"/>
      <c r="C124" s="165" t="s">
        <v>88</v>
      </c>
      <c r="D124" s="165" t="s">
        <v>138</v>
      </c>
      <c r="E124" s="166" t="s">
        <v>139</v>
      </c>
      <c r="F124" s="167" t="s">
        <v>140</v>
      </c>
      <c r="G124" s="168" t="s">
        <v>141</v>
      </c>
      <c r="H124" s="169">
        <v>24</v>
      </c>
      <c r="I124" s="170"/>
      <c r="J124" s="171">
        <f>ROUND(I124*H124,2)</f>
        <v>0</v>
      </c>
      <c r="K124" s="172"/>
      <c r="L124" s="173"/>
      <c r="M124" s="174" t="s">
        <v>1</v>
      </c>
      <c r="N124" s="175" t="s">
        <v>43</v>
      </c>
      <c r="O124" s="59"/>
      <c r="P124" s="156">
        <f>O124*H124</f>
        <v>0</v>
      </c>
      <c r="Q124" s="156">
        <v>0</v>
      </c>
      <c r="R124" s="156">
        <f>Q124*H124</f>
        <v>0</v>
      </c>
      <c r="S124" s="156">
        <v>0</v>
      </c>
      <c r="T124" s="157">
        <f>S124*H124</f>
        <v>0</v>
      </c>
      <c r="U124" s="33"/>
      <c r="V124" s="33"/>
      <c r="W124" s="33"/>
      <c r="X124" s="33"/>
      <c r="Y124" s="33"/>
      <c r="Z124" s="33"/>
      <c r="AA124" s="33"/>
      <c r="AB124" s="33"/>
      <c r="AC124" s="33"/>
      <c r="AD124" s="33"/>
      <c r="AE124" s="33"/>
      <c r="AR124" s="158" t="s">
        <v>142</v>
      </c>
      <c r="AT124" s="158" t="s">
        <v>138</v>
      </c>
      <c r="AU124" s="158" t="s">
        <v>88</v>
      </c>
      <c r="AY124" s="18" t="s">
        <v>127</v>
      </c>
      <c r="BE124" s="159">
        <f>IF(N124="základní",J124,0)</f>
        <v>0</v>
      </c>
      <c r="BF124" s="159">
        <f>IF(N124="snížená",J124,0)</f>
        <v>0</v>
      </c>
      <c r="BG124" s="159">
        <f>IF(N124="zákl. přenesená",J124,0)</f>
        <v>0</v>
      </c>
      <c r="BH124" s="159">
        <f>IF(N124="sníž. přenesená",J124,0)</f>
        <v>0</v>
      </c>
      <c r="BI124" s="159">
        <f>IF(N124="nulová",J124,0)</f>
        <v>0</v>
      </c>
      <c r="BJ124" s="18" t="s">
        <v>86</v>
      </c>
      <c r="BK124" s="159">
        <f>ROUND(I124*H124,2)</f>
        <v>0</v>
      </c>
      <c r="BL124" s="18" t="s">
        <v>134</v>
      </c>
      <c r="BM124" s="158" t="s">
        <v>143</v>
      </c>
    </row>
    <row r="125" spans="1:65" s="2" customFormat="1" ht="29.25">
      <c r="A125" s="33"/>
      <c r="B125" s="34"/>
      <c r="C125" s="33"/>
      <c r="D125" s="160" t="s">
        <v>136</v>
      </c>
      <c r="E125" s="33"/>
      <c r="F125" s="161" t="s">
        <v>140</v>
      </c>
      <c r="G125" s="33"/>
      <c r="H125" s="33"/>
      <c r="I125" s="162"/>
      <c r="J125" s="33"/>
      <c r="K125" s="33"/>
      <c r="L125" s="34"/>
      <c r="M125" s="163"/>
      <c r="N125" s="164"/>
      <c r="O125" s="59"/>
      <c r="P125" s="59"/>
      <c r="Q125" s="59"/>
      <c r="R125" s="59"/>
      <c r="S125" s="59"/>
      <c r="T125" s="60"/>
      <c r="U125" s="33"/>
      <c r="V125" s="33"/>
      <c r="W125" s="33"/>
      <c r="X125" s="33"/>
      <c r="Y125" s="33"/>
      <c r="Z125" s="33"/>
      <c r="AA125" s="33"/>
      <c r="AB125" s="33"/>
      <c r="AC125" s="33"/>
      <c r="AD125" s="33"/>
      <c r="AE125" s="33"/>
      <c r="AT125" s="18" t="s">
        <v>136</v>
      </c>
      <c r="AU125" s="18" t="s">
        <v>88</v>
      </c>
    </row>
    <row r="126" spans="1:65" s="2" customFormat="1" ht="33" customHeight="1">
      <c r="A126" s="33"/>
      <c r="B126" s="145"/>
      <c r="C126" s="165" t="s">
        <v>144</v>
      </c>
      <c r="D126" s="165" t="s">
        <v>138</v>
      </c>
      <c r="E126" s="166" t="s">
        <v>145</v>
      </c>
      <c r="F126" s="167" t="s">
        <v>146</v>
      </c>
      <c r="G126" s="168" t="s">
        <v>147</v>
      </c>
      <c r="H126" s="169">
        <v>60</v>
      </c>
      <c r="I126" s="170"/>
      <c r="J126" s="171">
        <f>ROUND(I126*H126,2)</f>
        <v>0</v>
      </c>
      <c r="K126" s="172"/>
      <c r="L126" s="173"/>
      <c r="M126" s="174" t="s">
        <v>1</v>
      </c>
      <c r="N126" s="175" t="s">
        <v>43</v>
      </c>
      <c r="O126" s="59"/>
      <c r="P126" s="156">
        <f>O126*H126</f>
        <v>0</v>
      </c>
      <c r="Q126" s="156">
        <v>0</v>
      </c>
      <c r="R126" s="156">
        <f>Q126*H126</f>
        <v>0</v>
      </c>
      <c r="S126" s="156">
        <v>0</v>
      </c>
      <c r="T126" s="157">
        <f>S126*H126</f>
        <v>0</v>
      </c>
      <c r="U126" s="33"/>
      <c r="V126" s="33"/>
      <c r="W126" s="33"/>
      <c r="X126" s="33"/>
      <c r="Y126" s="33"/>
      <c r="Z126" s="33"/>
      <c r="AA126" s="33"/>
      <c r="AB126" s="33"/>
      <c r="AC126" s="33"/>
      <c r="AD126" s="33"/>
      <c r="AE126" s="33"/>
      <c r="AR126" s="158" t="s">
        <v>148</v>
      </c>
      <c r="AT126" s="158" t="s">
        <v>138</v>
      </c>
      <c r="AU126" s="158" t="s">
        <v>88</v>
      </c>
      <c r="AY126" s="18" t="s">
        <v>127</v>
      </c>
      <c r="BE126" s="159">
        <f>IF(N126="základní",J126,0)</f>
        <v>0</v>
      </c>
      <c r="BF126" s="159">
        <f>IF(N126="snížená",J126,0)</f>
        <v>0</v>
      </c>
      <c r="BG126" s="159">
        <f>IF(N126="zákl. přenesená",J126,0)</f>
        <v>0</v>
      </c>
      <c r="BH126" s="159">
        <f>IF(N126="sníž. přenesená",J126,0)</f>
        <v>0</v>
      </c>
      <c r="BI126" s="159">
        <f>IF(N126="nulová",J126,0)</f>
        <v>0</v>
      </c>
      <c r="BJ126" s="18" t="s">
        <v>86</v>
      </c>
      <c r="BK126" s="159">
        <f>ROUND(I126*H126,2)</f>
        <v>0</v>
      </c>
      <c r="BL126" s="18" t="s">
        <v>148</v>
      </c>
      <c r="BM126" s="158" t="s">
        <v>149</v>
      </c>
    </row>
    <row r="127" spans="1:65" s="2" customFormat="1" ht="19.5">
      <c r="A127" s="33"/>
      <c r="B127" s="34"/>
      <c r="C127" s="33"/>
      <c r="D127" s="160" t="s">
        <v>136</v>
      </c>
      <c r="E127" s="33"/>
      <c r="F127" s="161" t="s">
        <v>146</v>
      </c>
      <c r="G127" s="33"/>
      <c r="H127" s="33"/>
      <c r="I127" s="162"/>
      <c r="J127" s="33"/>
      <c r="K127" s="33"/>
      <c r="L127" s="34"/>
      <c r="M127" s="163"/>
      <c r="N127" s="164"/>
      <c r="O127" s="59"/>
      <c r="P127" s="59"/>
      <c r="Q127" s="59"/>
      <c r="R127" s="59"/>
      <c r="S127" s="59"/>
      <c r="T127" s="60"/>
      <c r="U127" s="33"/>
      <c r="V127" s="33"/>
      <c r="W127" s="33"/>
      <c r="X127" s="33"/>
      <c r="Y127" s="33"/>
      <c r="Z127" s="33"/>
      <c r="AA127" s="33"/>
      <c r="AB127" s="33"/>
      <c r="AC127" s="33"/>
      <c r="AD127" s="33"/>
      <c r="AE127" s="33"/>
      <c r="AT127" s="18" t="s">
        <v>136</v>
      </c>
      <c r="AU127" s="18" t="s">
        <v>88</v>
      </c>
    </row>
    <row r="128" spans="1:65" s="2" customFormat="1" ht="33" customHeight="1">
      <c r="A128" s="33"/>
      <c r="B128" s="145"/>
      <c r="C128" s="165" t="s">
        <v>134</v>
      </c>
      <c r="D128" s="165" t="s">
        <v>138</v>
      </c>
      <c r="E128" s="166" t="s">
        <v>150</v>
      </c>
      <c r="F128" s="167" t="s">
        <v>151</v>
      </c>
      <c r="G128" s="168" t="s">
        <v>147</v>
      </c>
      <c r="H128" s="169">
        <v>60</v>
      </c>
      <c r="I128" s="170"/>
      <c r="J128" s="171">
        <f>ROUND(I128*H128,2)</f>
        <v>0</v>
      </c>
      <c r="K128" s="172"/>
      <c r="L128" s="173"/>
      <c r="M128" s="174" t="s">
        <v>1</v>
      </c>
      <c r="N128" s="175" t="s">
        <v>43</v>
      </c>
      <c r="O128" s="59"/>
      <c r="P128" s="156">
        <f>O128*H128</f>
        <v>0</v>
      </c>
      <c r="Q128" s="156">
        <v>0</v>
      </c>
      <c r="R128" s="156">
        <f>Q128*H128</f>
        <v>0</v>
      </c>
      <c r="S128" s="156">
        <v>0</v>
      </c>
      <c r="T128" s="157">
        <f>S128*H128</f>
        <v>0</v>
      </c>
      <c r="U128" s="33"/>
      <c r="V128" s="33"/>
      <c r="W128" s="33"/>
      <c r="X128" s="33"/>
      <c r="Y128" s="33"/>
      <c r="Z128" s="33"/>
      <c r="AA128" s="33"/>
      <c r="AB128" s="33"/>
      <c r="AC128" s="33"/>
      <c r="AD128" s="33"/>
      <c r="AE128" s="33"/>
      <c r="AR128" s="158" t="s">
        <v>148</v>
      </c>
      <c r="AT128" s="158" t="s">
        <v>138</v>
      </c>
      <c r="AU128" s="158" t="s">
        <v>88</v>
      </c>
      <c r="AY128" s="18" t="s">
        <v>127</v>
      </c>
      <c r="BE128" s="159">
        <f>IF(N128="základní",J128,0)</f>
        <v>0</v>
      </c>
      <c r="BF128" s="159">
        <f>IF(N128="snížená",J128,0)</f>
        <v>0</v>
      </c>
      <c r="BG128" s="159">
        <f>IF(N128="zákl. přenesená",J128,0)</f>
        <v>0</v>
      </c>
      <c r="BH128" s="159">
        <f>IF(N128="sníž. přenesená",J128,0)</f>
        <v>0</v>
      </c>
      <c r="BI128" s="159">
        <f>IF(N128="nulová",J128,0)</f>
        <v>0</v>
      </c>
      <c r="BJ128" s="18" t="s">
        <v>86</v>
      </c>
      <c r="BK128" s="159">
        <f>ROUND(I128*H128,2)</f>
        <v>0</v>
      </c>
      <c r="BL128" s="18" t="s">
        <v>148</v>
      </c>
      <c r="BM128" s="158" t="s">
        <v>152</v>
      </c>
    </row>
    <row r="129" spans="1:65" s="2" customFormat="1" ht="19.5">
      <c r="A129" s="33"/>
      <c r="B129" s="34"/>
      <c r="C129" s="33"/>
      <c r="D129" s="160" t="s">
        <v>136</v>
      </c>
      <c r="E129" s="33"/>
      <c r="F129" s="161" t="s">
        <v>151</v>
      </c>
      <c r="G129" s="33"/>
      <c r="H129" s="33"/>
      <c r="I129" s="162"/>
      <c r="J129" s="33"/>
      <c r="K129" s="33"/>
      <c r="L129" s="34"/>
      <c r="M129" s="163"/>
      <c r="N129" s="164"/>
      <c r="O129" s="59"/>
      <c r="P129" s="59"/>
      <c r="Q129" s="59"/>
      <c r="R129" s="59"/>
      <c r="S129" s="59"/>
      <c r="T129" s="60"/>
      <c r="U129" s="33"/>
      <c r="V129" s="33"/>
      <c r="W129" s="33"/>
      <c r="X129" s="33"/>
      <c r="Y129" s="33"/>
      <c r="Z129" s="33"/>
      <c r="AA129" s="33"/>
      <c r="AB129" s="33"/>
      <c r="AC129" s="33"/>
      <c r="AD129" s="33"/>
      <c r="AE129" s="33"/>
      <c r="AT129" s="18" t="s">
        <v>136</v>
      </c>
      <c r="AU129" s="18" t="s">
        <v>88</v>
      </c>
    </row>
    <row r="130" spans="1:65" s="2" customFormat="1" ht="37.9" customHeight="1">
      <c r="A130" s="33"/>
      <c r="B130" s="145"/>
      <c r="C130" s="165" t="s">
        <v>128</v>
      </c>
      <c r="D130" s="165" t="s">
        <v>138</v>
      </c>
      <c r="E130" s="166" t="s">
        <v>153</v>
      </c>
      <c r="F130" s="167" t="s">
        <v>154</v>
      </c>
      <c r="G130" s="168" t="s">
        <v>147</v>
      </c>
      <c r="H130" s="169">
        <v>20</v>
      </c>
      <c r="I130" s="170"/>
      <c r="J130" s="171">
        <f>ROUND(I130*H130,2)</f>
        <v>0</v>
      </c>
      <c r="K130" s="172"/>
      <c r="L130" s="173"/>
      <c r="M130" s="174" t="s">
        <v>1</v>
      </c>
      <c r="N130" s="175" t="s">
        <v>43</v>
      </c>
      <c r="O130" s="59"/>
      <c r="P130" s="156">
        <f>O130*H130</f>
        <v>0</v>
      </c>
      <c r="Q130" s="156">
        <v>0</v>
      </c>
      <c r="R130" s="156">
        <f>Q130*H130</f>
        <v>0</v>
      </c>
      <c r="S130" s="156">
        <v>0</v>
      </c>
      <c r="T130" s="157">
        <f>S130*H130</f>
        <v>0</v>
      </c>
      <c r="U130" s="33"/>
      <c r="V130" s="33"/>
      <c r="W130" s="33"/>
      <c r="X130" s="33"/>
      <c r="Y130" s="33"/>
      <c r="Z130" s="33"/>
      <c r="AA130" s="33"/>
      <c r="AB130" s="33"/>
      <c r="AC130" s="33"/>
      <c r="AD130" s="33"/>
      <c r="AE130" s="33"/>
      <c r="AR130" s="158" t="s">
        <v>148</v>
      </c>
      <c r="AT130" s="158" t="s">
        <v>138</v>
      </c>
      <c r="AU130" s="158" t="s">
        <v>88</v>
      </c>
      <c r="AY130" s="18" t="s">
        <v>127</v>
      </c>
      <c r="BE130" s="159">
        <f>IF(N130="základní",J130,0)</f>
        <v>0</v>
      </c>
      <c r="BF130" s="159">
        <f>IF(N130="snížená",J130,0)</f>
        <v>0</v>
      </c>
      <c r="BG130" s="159">
        <f>IF(N130="zákl. přenesená",J130,0)</f>
        <v>0</v>
      </c>
      <c r="BH130" s="159">
        <f>IF(N130="sníž. přenesená",J130,0)</f>
        <v>0</v>
      </c>
      <c r="BI130" s="159">
        <f>IF(N130="nulová",J130,0)</f>
        <v>0</v>
      </c>
      <c r="BJ130" s="18" t="s">
        <v>86</v>
      </c>
      <c r="BK130" s="159">
        <f>ROUND(I130*H130,2)</f>
        <v>0</v>
      </c>
      <c r="BL130" s="18" t="s">
        <v>148</v>
      </c>
      <c r="BM130" s="158" t="s">
        <v>155</v>
      </c>
    </row>
    <row r="131" spans="1:65" s="2" customFormat="1" ht="19.5">
      <c r="A131" s="33"/>
      <c r="B131" s="34"/>
      <c r="C131" s="33"/>
      <c r="D131" s="160" t="s">
        <v>136</v>
      </c>
      <c r="E131" s="33"/>
      <c r="F131" s="161" t="s">
        <v>154</v>
      </c>
      <c r="G131" s="33"/>
      <c r="H131" s="33"/>
      <c r="I131" s="162"/>
      <c r="J131" s="33"/>
      <c r="K131" s="33"/>
      <c r="L131" s="34"/>
      <c r="M131" s="163"/>
      <c r="N131" s="164"/>
      <c r="O131" s="59"/>
      <c r="P131" s="59"/>
      <c r="Q131" s="59"/>
      <c r="R131" s="59"/>
      <c r="S131" s="59"/>
      <c r="T131" s="60"/>
      <c r="U131" s="33"/>
      <c r="V131" s="33"/>
      <c r="W131" s="33"/>
      <c r="X131" s="33"/>
      <c r="Y131" s="33"/>
      <c r="Z131" s="33"/>
      <c r="AA131" s="33"/>
      <c r="AB131" s="33"/>
      <c r="AC131" s="33"/>
      <c r="AD131" s="33"/>
      <c r="AE131" s="33"/>
      <c r="AT131" s="18" t="s">
        <v>136</v>
      </c>
      <c r="AU131" s="18" t="s">
        <v>88</v>
      </c>
    </row>
    <row r="132" spans="1:65" s="2" customFormat="1" ht="49.15" customHeight="1">
      <c r="A132" s="33"/>
      <c r="B132" s="145"/>
      <c r="C132" s="165" t="s">
        <v>156</v>
      </c>
      <c r="D132" s="165" t="s">
        <v>138</v>
      </c>
      <c r="E132" s="166" t="s">
        <v>157</v>
      </c>
      <c r="F132" s="167" t="s">
        <v>158</v>
      </c>
      <c r="G132" s="168" t="s">
        <v>141</v>
      </c>
      <c r="H132" s="169">
        <v>4</v>
      </c>
      <c r="I132" s="170"/>
      <c r="J132" s="171">
        <f>ROUND(I132*H132,2)</f>
        <v>0</v>
      </c>
      <c r="K132" s="172"/>
      <c r="L132" s="173"/>
      <c r="M132" s="174" t="s">
        <v>1</v>
      </c>
      <c r="N132" s="175" t="s">
        <v>43</v>
      </c>
      <c r="O132" s="59"/>
      <c r="P132" s="156">
        <f>O132*H132</f>
        <v>0</v>
      </c>
      <c r="Q132" s="156">
        <v>0</v>
      </c>
      <c r="R132" s="156">
        <f>Q132*H132</f>
        <v>0</v>
      </c>
      <c r="S132" s="156">
        <v>0</v>
      </c>
      <c r="T132" s="157">
        <f>S132*H132</f>
        <v>0</v>
      </c>
      <c r="U132" s="33"/>
      <c r="V132" s="33"/>
      <c r="W132" s="33"/>
      <c r="X132" s="33"/>
      <c r="Y132" s="33"/>
      <c r="Z132" s="33"/>
      <c r="AA132" s="33"/>
      <c r="AB132" s="33"/>
      <c r="AC132" s="33"/>
      <c r="AD132" s="33"/>
      <c r="AE132" s="33"/>
      <c r="AR132" s="158" t="s">
        <v>148</v>
      </c>
      <c r="AT132" s="158" t="s">
        <v>138</v>
      </c>
      <c r="AU132" s="158" t="s">
        <v>88</v>
      </c>
      <c r="AY132" s="18" t="s">
        <v>127</v>
      </c>
      <c r="BE132" s="159">
        <f>IF(N132="základní",J132,0)</f>
        <v>0</v>
      </c>
      <c r="BF132" s="159">
        <f>IF(N132="snížená",J132,0)</f>
        <v>0</v>
      </c>
      <c r="BG132" s="159">
        <f>IF(N132="zákl. přenesená",J132,0)</f>
        <v>0</v>
      </c>
      <c r="BH132" s="159">
        <f>IF(N132="sníž. přenesená",J132,0)</f>
        <v>0</v>
      </c>
      <c r="BI132" s="159">
        <f>IF(N132="nulová",J132,0)</f>
        <v>0</v>
      </c>
      <c r="BJ132" s="18" t="s">
        <v>86</v>
      </c>
      <c r="BK132" s="159">
        <f>ROUND(I132*H132,2)</f>
        <v>0</v>
      </c>
      <c r="BL132" s="18" t="s">
        <v>148</v>
      </c>
      <c r="BM132" s="158" t="s">
        <v>159</v>
      </c>
    </row>
    <row r="133" spans="1:65" s="2" customFormat="1" ht="29.25">
      <c r="A133" s="33"/>
      <c r="B133" s="34"/>
      <c r="C133" s="33"/>
      <c r="D133" s="160" t="s">
        <v>136</v>
      </c>
      <c r="E133" s="33"/>
      <c r="F133" s="161" t="s">
        <v>158</v>
      </c>
      <c r="G133" s="33"/>
      <c r="H133" s="33"/>
      <c r="I133" s="162"/>
      <c r="J133" s="33"/>
      <c r="K133" s="33"/>
      <c r="L133" s="34"/>
      <c r="M133" s="163"/>
      <c r="N133" s="164"/>
      <c r="O133" s="59"/>
      <c r="P133" s="59"/>
      <c r="Q133" s="59"/>
      <c r="R133" s="59"/>
      <c r="S133" s="59"/>
      <c r="T133" s="60"/>
      <c r="U133" s="33"/>
      <c r="V133" s="33"/>
      <c r="W133" s="33"/>
      <c r="X133" s="33"/>
      <c r="Y133" s="33"/>
      <c r="Z133" s="33"/>
      <c r="AA133" s="33"/>
      <c r="AB133" s="33"/>
      <c r="AC133" s="33"/>
      <c r="AD133" s="33"/>
      <c r="AE133" s="33"/>
      <c r="AT133" s="18" t="s">
        <v>136</v>
      </c>
      <c r="AU133" s="18" t="s">
        <v>88</v>
      </c>
    </row>
    <row r="134" spans="1:65" s="2" customFormat="1" ht="16.5" customHeight="1">
      <c r="A134" s="33"/>
      <c r="B134" s="145"/>
      <c r="C134" s="146" t="s">
        <v>160</v>
      </c>
      <c r="D134" s="146" t="s">
        <v>130</v>
      </c>
      <c r="E134" s="147" t="s">
        <v>161</v>
      </c>
      <c r="F134" s="148" t="s">
        <v>162</v>
      </c>
      <c r="G134" s="149" t="s">
        <v>141</v>
      </c>
      <c r="H134" s="150">
        <v>1</v>
      </c>
      <c r="I134" s="151"/>
      <c r="J134" s="152">
        <f>ROUND(I134*H134,2)</f>
        <v>0</v>
      </c>
      <c r="K134" s="153"/>
      <c r="L134" s="34"/>
      <c r="M134" s="154" t="s">
        <v>1</v>
      </c>
      <c r="N134" s="155" t="s">
        <v>43</v>
      </c>
      <c r="O134" s="59"/>
      <c r="P134" s="156">
        <f>O134*H134</f>
        <v>0</v>
      </c>
      <c r="Q134" s="156">
        <v>0</v>
      </c>
      <c r="R134" s="156">
        <f>Q134*H134</f>
        <v>0</v>
      </c>
      <c r="S134" s="156">
        <v>0</v>
      </c>
      <c r="T134" s="157">
        <f>S134*H134</f>
        <v>0</v>
      </c>
      <c r="U134" s="33"/>
      <c r="V134" s="33"/>
      <c r="W134" s="33"/>
      <c r="X134" s="33"/>
      <c r="Y134" s="33"/>
      <c r="Z134" s="33"/>
      <c r="AA134" s="33"/>
      <c r="AB134" s="33"/>
      <c r="AC134" s="33"/>
      <c r="AD134" s="33"/>
      <c r="AE134" s="33"/>
      <c r="AR134" s="158" t="s">
        <v>134</v>
      </c>
      <c r="AT134" s="158" t="s">
        <v>130</v>
      </c>
      <c r="AU134" s="158" t="s">
        <v>88</v>
      </c>
      <c r="AY134" s="18" t="s">
        <v>127</v>
      </c>
      <c r="BE134" s="159">
        <f>IF(N134="základní",J134,0)</f>
        <v>0</v>
      </c>
      <c r="BF134" s="159">
        <f>IF(N134="snížená",J134,0)</f>
        <v>0</v>
      </c>
      <c r="BG134" s="159">
        <f>IF(N134="zákl. přenesená",J134,0)</f>
        <v>0</v>
      </c>
      <c r="BH134" s="159">
        <f>IF(N134="sníž. přenesená",J134,0)</f>
        <v>0</v>
      </c>
      <c r="BI134" s="159">
        <f>IF(N134="nulová",J134,0)</f>
        <v>0</v>
      </c>
      <c r="BJ134" s="18" t="s">
        <v>86</v>
      </c>
      <c r="BK134" s="159">
        <f>ROUND(I134*H134,2)</f>
        <v>0</v>
      </c>
      <c r="BL134" s="18" t="s">
        <v>134</v>
      </c>
      <c r="BM134" s="158" t="s">
        <v>163</v>
      </c>
    </row>
    <row r="135" spans="1:65" s="2" customFormat="1">
      <c r="A135" s="33"/>
      <c r="B135" s="34"/>
      <c r="C135" s="33"/>
      <c r="D135" s="160" t="s">
        <v>136</v>
      </c>
      <c r="E135" s="33"/>
      <c r="F135" s="161" t="s">
        <v>162</v>
      </c>
      <c r="G135" s="33"/>
      <c r="H135" s="33"/>
      <c r="I135" s="162"/>
      <c r="J135" s="33"/>
      <c r="K135" s="33"/>
      <c r="L135" s="34"/>
      <c r="M135" s="163"/>
      <c r="N135" s="164"/>
      <c r="O135" s="59"/>
      <c r="P135" s="59"/>
      <c r="Q135" s="59"/>
      <c r="R135" s="59"/>
      <c r="S135" s="59"/>
      <c r="T135" s="60"/>
      <c r="U135" s="33"/>
      <c r="V135" s="33"/>
      <c r="W135" s="33"/>
      <c r="X135" s="33"/>
      <c r="Y135" s="33"/>
      <c r="Z135" s="33"/>
      <c r="AA135" s="33"/>
      <c r="AB135" s="33"/>
      <c r="AC135" s="33"/>
      <c r="AD135" s="33"/>
      <c r="AE135" s="33"/>
      <c r="AT135" s="18" t="s">
        <v>136</v>
      </c>
      <c r="AU135" s="18" t="s">
        <v>88</v>
      </c>
    </row>
    <row r="136" spans="1:65" s="12" customFormat="1" ht="25.9" customHeight="1">
      <c r="B136" s="132"/>
      <c r="D136" s="133" t="s">
        <v>77</v>
      </c>
      <c r="E136" s="134" t="s">
        <v>164</v>
      </c>
      <c r="F136" s="134" t="s">
        <v>165</v>
      </c>
      <c r="I136" s="135"/>
      <c r="J136" s="136">
        <f>BK136</f>
        <v>0</v>
      </c>
      <c r="L136" s="132"/>
      <c r="M136" s="137"/>
      <c r="N136" s="138"/>
      <c r="O136" s="138"/>
      <c r="P136" s="139">
        <f>SUM(P137:P243)</f>
        <v>0</v>
      </c>
      <c r="Q136" s="138"/>
      <c r="R136" s="139">
        <f>SUM(R137:R243)</f>
        <v>0</v>
      </c>
      <c r="S136" s="138"/>
      <c r="T136" s="140">
        <f>SUM(T137:T243)</f>
        <v>0</v>
      </c>
      <c r="AR136" s="133" t="s">
        <v>134</v>
      </c>
      <c r="AT136" s="141" t="s">
        <v>77</v>
      </c>
      <c r="AU136" s="141" t="s">
        <v>78</v>
      </c>
      <c r="AY136" s="133" t="s">
        <v>127</v>
      </c>
      <c r="BK136" s="142">
        <f>SUM(BK137:BK243)</f>
        <v>0</v>
      </c>
    </row>
    <row r="137" spans="1:65" s="2" customFormat="1" ht="37.9" customHeight="1">
      <c r="A137" s="33"/>
      <c r="B137" s="145"/>
      <c r="C137" s="146" t="s">
        <v>142</v>
      </c>
      <c r="D137" s="146" t="s">
        <v>130</v>
      </c>
      <c r="E137" s="147" t="s">
        <v>166</v>
      </c>
      <c r="F137" s="148" t="s">
        <v>167</v>
      </c>
      <c r="G137" s="149" t="s">
        <v>141</v>
      </c>
      <c r="H137" s="150">
        <v>4</v>
      </c>
      <c r="I137" s="151"/>
      <c r="J137" s="152">
        <f>ROUND(I137*H137,2)</f>
        <v>0</v>
      </c>
      <c r="K137" s="153"/>
      <c r="L137" s="34"/>
      <c r="M137" s="154" t="s">
        <v>1</v>
      </c>
      <c r="N137" s="155" t="s">
        <v>43</v>
      </c>
      <c r="O137" s="59"/>
      <c r="P137" s="156">
        <f>O137*H137</f>
        <v>0</v>
      </c>
      <c r="Q137" s="156">
        <v>0</v>
      </c>
      <c r="R137" s="156">
        <f>Q137*H137</f>
        <v>0</v>
      </c>
      <c r="S137" s="156">
        <v>0</v>
      </c>
      <c r="T137" s="157">
        <f>S137*H137</f>
        <v>0</v>
      </c>
      <c r="U137" s="33"/>
      <c r="V137" s="33"/>
      <c r="W137" s="33"/>
      <c r="X137" s="33"/>
      <c r="Y137" s="33"/>
      <c r="Z137" s="33"/>
      <c r="AA137" s="33"/>
      <c r="AB137" s="33"/>
      <c r="AC137" s="33"/>
      <c r="AD137" s="33"/>
      <c r="AE137" s="33"/>
      <c r="AR137" s="158" t="s">
        <v>168</v>
      </c>
      <c r="AT137" s="158" t="s">
        <v>130</v>
      </c>
      <c r="AU137" s="158" t="s">
        <v>86</v>
      </c>
      <c r="AY137" s="18" t="s">
        <v>127</v>
      </c>
      <c r="BE137" s="159">
        <f>IF(N137="základní",J137,0)</f>
        <v>0</v>
      </c>
      <c r="BF137" s="159">
        <f>IF(N137="snížená",J137,0)</f>
        <v>0</v>
      </c>
      <c r="BG137" s="159">
        <f>IF(N137="zákl. přenesená",J137,0)</f>
        <v>0</v>
      </c>
      <c r="BH137" s="159">
        <f>IF(N137="sníž. přenesená",J137,0)</f>
        <v>0</v>
      </c>
      <c r="BI137" s="159">
        <f>IF(N137="nulová",J137,0)</f>
        <v>0</v>
      </c>
      <c r="BJ137" s="18" t="s">
        <v>86</v>
      </c>
      <c r="BK137" s="159">
        <f>ROUND(I137*H137,2)</f>
        <v>0</v>
      </c>
      <c r="BL137" s="18" t="s">
        <v>168</v>
      </c>
      <c r="BM137" s="158" t="s">
        <v>169</v>
      </c>
    </row>
    <row r="138" spans="1:65" s="2" customFormat="1" ht="19.5">
      <c r="A138" s="33"/>
      <c r="B138" s="34"/>
      <c r="C138" s="33"/>
      <c r="D138" s="160" t="s">
        <v>136</v>
      </c>
      <c r="E138" s="33"/>
      <c r="F138" s="161" t="s">
        <v>167</v>
      </c>
      <c r="G138" s="33"/>
      <c r="H138" s="33"/>
      <c r="I138" s="162"/>
      <c r="J138" s="33"/>
      <c r="K138" s="33"/>
      <c r="L138" s="34"/>
      <c r="M138" s="163"/>
      <c r="N138" s="164"/>
      <c r="O138" s="59"/>
      <c r="P138" s="59"/>
      <c r="Q138" s="59"/>
      <c r="R138" s="59"/>
      <c r="S138" s="59"/>
      <c r="T138" s="60"/>
      <c r="U138" s="33"/>
      <c r="V138" s="33"/>
      <c r="W138" s="33"/>
      <c r="X138" s="33"/>
      <c r="Y138" s="33"/>
      <c r="Z138" s="33"/>
      <c r="AA138" s="33"/>
      <c r="AB138" s="33"/>
      <c r="AC138" s="33"/>
      <c r="AD138" s="33"/>
      <c r="AE138" s="33"/>
      <c r="AT138" s="18" t="s">
        <v>136</v>
      </c>
      <c r="AU138" s="18" t="s">
        <v>86</v>
      </c>
    </row>
    <row r="139" spans="1:65" s="2" customFormat="1" ht="24.2" customHeight="1">
      <c r="A139" s="33"/>
      <c r="B139" s="145"/>
      <c r="C139" s="146" t="s">
        <v>170</v>
      </c>
      <c r="D139" s="146" t="s">
        <v>130</v>
      </c>
      <c r="E139" s="147" t="s">
        <v>171</v>
      </c>
      <c r="F139" s="148" t="s">
        <v>172</v>
      </c>
      <c r="G139" s="149" t="s">
        <v>141</v>
      </c>
      <c r="H139" s="150">
        <v>4</v>
      </c>
      <c r="I139" s="151"/>
      <c r="J139" s="152">
        <f>ROUND(I139*H139,2)</f>
        <v>0</v>
      </c>
      <c r="K139" s="153"/>
      <c r="L139" s="34"/>
      <c r="M139" s="154" t="s">
        <v>1</v>
      </c>
      <c r="N139" s="155" t="s">
        <v>43</v>
      </c>
      <c r="O139" s="59"/>
      <c r="P139" s="156">
        <f>O139*H139</f>
        <v>0</v>
      </c>
      <c r="Q139" s="156">
        <v>0</v>
      </c>
      <c r="R139" s="156">
        <f>Q139*H139</f>
        <v>0</v>
      </c>
      <c r="S139" s="156">
        <v>0</v>
      </c>
      <c r="T139" s="157">
        <f>S139*H139</f>
        <v>0</v>
      </c>
      <c r="U139" s="33"/>
      <c r="V139" s="33"/>
      <c r="W139" s="33"/>
      <c r="X139" s="33"/>
      <c r="Y139" s="33"/>
      <c r="Z139" s="33"/>
      <c r="AA139" s="33"/>
      <c r="AB139" s="33"/>
      <c r="AC139" s="33"/>
      <c r="AD139" s="33"/>
      <c r="AE139" s="33"/>
      <c r="AR139" s="158" t="s">
        <v>168</v>
      </c>
      <c r="AT139" s="158" t="s">
        <v>130</v>
      </c>
      <c r="AU139" s="158" t="s">
        <v>86</v>
      </c>
      <c r="AY139" s="18" t="s">
        <v>127</v>
      </c>
      <c r="BE139" s="159">
        <f>IF(N139="základní",J139,0)</f>
        <v>0</v>
      </c>
      <c r="BF139" s="159">
        <f>IF(N139="snížená",J139,0)</f>
        <v>0</v>
      </c>
      <c r="BG139" s="159">
        <f>IF(N139="zákl. přenesená",J139,0)</f>
        <v>0</v>
      </c>
      <c r="BH139" s="159">
        <f>IF(N139="sníž. přenesená",J139,0)</f>
        <v>0</v>
      </c>
      <c r="BI139" s="159">
        <f>IF(N139="nulová",J139,0)</f>
        <v>0</v>
      </c>
      <c r="BJ139" s="18" t="s">
        <v>86</v>
      </c>
      <c r="BK139" s="159">
        <f>ROUND(I139*H139,2)</f>
        <v>0</v>
      </c>
      <c r="BL139" s="18" t="s">
        <v>168</v>
      </c>
      <c r="BM139" s="158" t="s">
        <v>173</v>
      </c>
    </row>
    <row r="140" spans="1:65" s="2" customFormat="1">
      <c r="A140" s="33"/>
      <c r="B140" s="34"/>
      <c r="C140" s="33"/>
      <c r="D140" s="160" t="s">
        <v>136</v>
      </c>
      <c r="E140" s="33"/>
      <c r="F140" s="161" t="s">
        <v>172</v>
      </c>
      <c r="G140" s="33"/>
      <c r="H140" s="33"/>
      <c r="I140" s="162"/>
      <c r="J140" s="33"/>
      <c r="K140" s="33"/>
      <c r="L140" s="34"/>
      <c r="M140" s="163"/>
      <c r="N140" s="164"/>
      <c r="O140" s="59"/>
      <c r="P140" s="59"/>
      <c r="Q140" s="59"/>
      <c r="R140" s="59"/>
      <c r="S140" s="59"/>
      <c r="T140" s="60"/>
      <c r="U140" s="33"/>
      <c r="V140" s="33"/>
      <c r="W140" s="33"/>
      <c r="X140" s="33"/>
      <c r="Y140" s="33"/>
      <c r="Z140" s="33"/>
      <c r="AA140" s="33"/>
      <c r="AB140" s="33"/>
      <c r="AC140" s="33"/>
      <c r="AD140" s="33"/>
      <c r="AE140" s="33"/>
      <c r="AT140" s="18" t="s">
        <v>136</v>
      </c>
      <c r="AU140" s="18" t="s">
        <v>86</v>
      </c>
    </row>
    <row r="141" spans="1:65" s="2" customFormat="1" ht="24.2" customHeight="1">
      <c r="A141" s="33"/>
      <c r="B141" s="145"/>
      <c r="C141" s="165" t="s">
        <v>174</v>
      </c>
      <c r="D141" s="165" t="s">
        <v>138</v>
      </c>
      <c r="E141" s="166" t="s">
        <v>175</v>
      </c>
      <c r="F141" s="167" t="s">
        <v>176</v>
      </c>
      <c r="G141" s="168" t="s">
        <v>141</v>
      </c>
      <c r="H141" s="169">
        <v>1</v>
      </c>
      <c r="I141" s="170"/>
      <c r="J141" s="171">
        <f>ROUND(I141*H141,2)</f>
        <v>0</v>
      </c>
      <c r="K141" s="172"/>
      <c r="L141" s="173"/>
      <c r="M141" s="174" t="s">
        <v>1</v>
      </c>
      <c r="N141" s="175" t="s">
        <v>43</v>
      </c>
      <c r="O141" s="59"/>
      <c r="P141" s="156">
        <f>O141*H141</f>
        <v>0</v>
      </c>
      <c r="Q141" s="156">
        <v>0</v>
      </c>
      <c r="R141" s="156">
        <f>Q141*H141</f>
        <v>0</v>
      </c>
      <c r="S141" s="156">
        <v>0</v>
      </c>
      <c r="T141" s="157">
        <f>S141*H141</f>
        <v>0</v>
      </c>
      <c r="U141" s="33"/>
      <c r="V141" s="33"/>
      <c r="W141" s="33"/>
      <c r="X141" s="33"/>
      <c r="Y141" s="33"/>
      <c r="Z141" s="33"/>
      <c r="AA141" s="33"/>
      <c r="AB141" s="33"/>
      <c r="AC141" s="33"/>
      <c r="AD141" s="33"/>
      <c r="AE141" s="33"/>
      <c r="AR141" s="158" t="s">
        <v>148</v>
      </c>
      <c r="AT141" s="158" t="s">
        <v>138</v>
      </c>
      <c r="AU141" s="158" t="s">
        <v>86</v>
      </c>
      <c r="AY141" s="18" t="s">
        <v>127</v>
      </c>
      <c r="BE141" s="159">
        <f>IF(N141="základní",J141,0)</f>
        <v>0</v>
      </c>
      <c r="BF141" s="159">
        <f>IF(N141="snížená",J141,0)</f>
        <v>0</v>
      </c>
      <c r="BG141" s="159">
        <f>IF(N141="zákl. přenesená",J141,0)</f>
        <v>0</v>
      </c>
      <c r="BH141" s="159">
        <f>IF(N141="sníž. přenesená",J141,0)</f>
        <v>0</v>
      </c>
      <c r="BI141" s="159">
        <f>IF(N141="nulová",J141,0)</f>
        <v>0</v>
      </c>
      <c r="BJ141" s="18" t="s">
        <v>86</v>
      </c>
      <c r="BK141" s="159">
        <f>ROUND(I141*H141,2)</f>
        <v>0</v>
      </c>
      <c r="BL141" s="18" t="s">
        <v>148</v>
      </c>
      <c r="BM141" s="158" t="s">
        <v>177</v>
      </c>
    </row>
    <row r="142" spans="1:65" s="2" customFormat="1" ht="19.5">
      <c r="A142" s="33"/>
      <c r="B142" s="34"/>
      <c r="C142" s="33"/>
      <c r="D142" s="160" t="s">
        <v>136</v>
      </c>
      <c r="E142" s="33"/>
      <c r="F142" s="161" t="s">
        <v>176</v>
      </c>
      <c r="G142" s="33"/>
      <c r="H142" s="33"/>
      <c r="I142" s="162"/>
      <c r="J142" s="33"/>
      <c r="K142" s="33"/>
      <c r="L142" s="34"/>
      <c r="M142" s="163"/>
      <c r="N142" s="164"/>
      <c r="O142" s="59"/>
      <c r="P142" s="59"/>
      <c r="Q142" s="59"/>
      <c r="R142" s="59"/>
      <c r="S142" s="59"/>
      <c r="T142" s="60"/>
      <c r="U142" s="33"/>
      <c r="V142" s="33"/>
      <c r="W142" s="33"/>
      <c r="X142" s="33"/>
      <c r="Y142" s="33"/>
      <c r="Z142" s="33"/>
      <c r="AA142" s="33"/>
      <c r="AB142" s="33"/>
      <c r="AC142" s="33"/>
      <c r="AD142" s="33"/>
      <c r="AE142" s="33"/>
      <c r="AT142" s="18" t="s">
        <v>136</v>
      </c>
      <c r="AU142" s="18" t="s">
        <v>86</v>
      </c>
    </row>
    <row r="143" spans="1:65" s="2" customFormat="1" ht="37.9" customHeight="1">
      <c r="A143" s="33"/>
      <c r="B143" s="145"/>
      <c r="C143" s="146" t="s">
        <v>178</v>
      </c>
      <c r="D143" s="146" t="s">
        <v>130</v>
      </c>
      <c r="E143" s="147" t="s">
        <v>179</v>
      </c>
      <c r="F143" s="148" t="s">
        <v>180</v>
      </c>
      <c r="G143" s="149" t="s">
        <v>147</v>
      </c>
      <c r="H143" s="150">
        <v>120</v>
      </c>
      <c r="I143" s="151"/>
      <c r="J143" s="152">
        <f>ROUND(I143*H143,2)</f>
        <v>0</v>
      </c>
      <c r="K143" s="153"/>
      <c r="L143" s="34"/>
      <c r="M143" s="154" t="s">
        <v>1</v>
      </c>
      <c r="N143" s="155" t="s">
        <v>43</v>
      </c>
      <c r="O143" s="59"/>
      <c r="P143" s="156">
        <f>O143*H143</f>
        <v>0</v>
      </c>
      <c r="Q143" s="156">
        <v>0</v>
      </c>
      <c r="R143" s="156">
        <f>Q143*H143</f>
        <v>0</v>
      </c>
      <c r="S143" s="156">
        <v>0</v>
      </c>
      <c r="T143" s="157">
        <f>S143*H143</f>
        <v>0</v>
      </c>
      <c r="U143" s="33"/>
      <c r="V143" s="33"/>
      <c r="W143" s="33"/>
      <c r="X143" s="33"/>
      <c r="Y143" s="33"/>
      <c r="Z143" s="33"/>
      <c r="AA143" s="33"/>
      <c r="AB143" s="33"/>
      <c r="AC143" s="33"/>
      <c r="AD143" s="33"/>
      <c r="AE143" s="33"/>
      <c r="AR143" s="158" t="s">
        <v>168</v>
      </c>
      <c r="AT143" s="158" t="s">
        <v>130</v>
      </c>
      <c r="AU143" s="158" t="s">
        <v>86</v>
      </c>
      <c r="AY143" s="18" t="s">
        <v>127</v>
      </c>
      <c r="BE143" s="159">
        <f>IF(N143="základní",J143,0)</f>
        <v>0</v>
      </c>
      <c r="BF143" s="159">
        <f>IF(N143="snížená",J143,0)</f>
        <v>0</v>
      </c>
      <c r="BG143" s="159">
        <f>IF(N143="zákl. přenesená",J143,0)</f>
        <v>0</v>
      </c>
      <c r="BH143" s="159">
        <f>IF(N143="sníž. přenesená",J143,0)</f>
        <v>0</v>
      </c>
      <c r="BI143" s="159">
        <f>IF(N143="nulová",J143,0)</f>
        <v>0</v>
      </c>
      <c r="BJ143" s="18" t="s">
        <v>86</v>
      </c>
      <c r="BK143" s="159">
        <f>ROUND(I143*H143,2)</f>
        <v>0</v>
      </c>
      <c r="BL143" s="18" t="s">
        <v>168</v>
      </c>
      <c r="BM143" s="158" t="s">
        <v>181</v>
      </c>
    </row>
    <row r="144" spans="1:65" s="2" customFormat="1" ht="68.25">
      <c r="A144" s="33"/>
      <c r="B144" s="34"/>
      <c r="C144" s="33"/>
      <c r="D144" s="160" t="s">
        <v>136</v>
      </c>
      <c r="E144" s="33"/>
      <c r="F144" s="161" t="s">
        <v>182</v>
      </c>
      <c r="G144" s="33"/>
      <c r="H144" s="33"/>
      <c r="I144" s="162"/>
      <c r="J144" s="33"/>
      <c r="K144" s="33"/>
      <c r="L144" s="34"/>
      <c r="M144" s="163"/>
      <c r="N144" s="164"/>
      <c r="O144" s="59"/>
      <c r="P144" s="59"/>
      <c r="Q144" s="59"/>
      <c r="R144" s="59"/>
      <c r="S144" s="59"/>
      <c r="T144" s="60"/>
      <c r="U144" s="33"/>
      <c r="V144" s="33"/>
      <c r="W144" s="33"/>
      <c r="X144" s="33"/>
      <c r="Y144" s="33"/>
      <c r="Z144" s="33"/>
      <c r="AA144" s="33"/>
      <c r="AB144" s="33"/>
      <c r="AC144" s="33"/>
      <c r="AD144" s="33"/>
      <c r="AE144" s="33"/>
      <c r="AT144" s="18" t="s">
        <v>136</v>
      </c>
      <c r="AU144" s="18" t="s">
        <v>86</v>
      </c>
    </row>
    <row r="145" spans="1:65" s="2" customFormat="1" ht="37.9" customHeight="1">
      <c r="A145" s="33"/>
      <c r="B145" s="145"/>
      <c r="C145" s="146" t="s">
        <v>183</v>
      </c>
      <c r="D145" s="146" t="s">
        <v>130</v>
      </c>
      <c r="E145" s="147" t="s">
        <v>184</v>
      </c>
      <c r="F145" s="148" t="s">
        <v>185</v>
      </c>
      <c r="G145" s="149" t="s">
        <v>147</v>
      </c>
      <c r="H145" s="150">
        <v>20</v>
      </c>
      <c r="I145" s="151"/>
      <c r="J145" s="152">
        <f>ROUND(I145*H145,2)</f>
        <v>0</v>
      </c>
      <c r="K145" s="153"/>
      <c r="L145" s="34"/>
      <c r="M145" s="154" t="s">
        <v>1</v>
      </c>
      <c r="N145" s="155" t="s">
        <v>43</v>
      </c>
      <c r="O145" s="59"/>
      <c r="P145" s="156">
        <f>O145*H145</f>
        <v>0</v>
      </c>
      <c r="Q145" s="156">
        <v>0</v>
      </c>
      <c r="R145" s="156">
        <f>Q145*H145</f>
        <v>0</v>
      </c>
      <c r="S145" s="156">
        <v>0</v>
      </c>
      <c r="T145" s="157">
        <f>S145*H145</f>
        <v>0</v>
      </c>
      <c r="U145" s="33"/>
      <c r="V145" s="33"/>
      <c r="W145" s="33"/>
      <c r="X145" s="33"/>
      <c r="Y145" s="33"/>
      <c r="Z145" s="33"/>
      <c r="AA145" s="33"/>
      <c r="AB145" s="33"/>
      <c r="AC145" s="33"/>
      <c r="AD145" s="33"/>
      <c r="AE145" s="33"/>
      <c r="AR145" s="158" t="s">
        <v>168</v>
      </c>
      <c r="AT145" s="158" t="s">
        <v>130</v>
      </c>
      <c r="AU145" s="158" t="s">
        <v>86</v>
      </c>
      <c r="AY145" s="18" t="s">
        <v>127</v>
      </c>
      <c r="BE145" s="159">
        <f>IF(N145="základní",J145,0)</f>
        <v>0</v>
      </c>
      <c r="BF145" s="159">
        <f>IF(N145="snížená",J145,0)</f>
        <v>0</v>
      </c>
      <c r="BG145" s="159">
        <f>IF(N145="zákl. přenesená",J145,0)</f>
        <v>0</v>
      </c>
      <c r="BH145" s="159">
        <f>IF(N145="sníž. přenesená",J145,0)</f>
        <v>0</v>
      </c>
      <c r="BI145" s="159">
        <f>IF(N145="nulová",J145,0)</f>
        <v>0</v>
      </c>
      <c r="BJ145" s="18" t="s">
        <v>86</v>
      </c>
      <c r="BK145" s="159">
        <f>ROUND(I145*H145,2)</f>
        <v>0</v>
      </c>
      <c r="BL145" s="18" t="s">
        <v>168</v>
      </c>
      <c r="BM145" s="158" t="s">
        <v>186</v>
      </c>
    </row>
    <row r="146" spans="1:65" s="2" customFormat="1" ht="68.25">
      <c r="A146" s="33"/>
      <c r="B146" s="34"/>
      <c r="C146" s="33"/>
      <c r="D146" s="160" t="s">
        <v>136</v>
      </c>
      <c r="E146" s="33"/>
      <c r="F146" s="161" t="s">
        <v>187</v>
      </c>
      <c r="G146" s="33"/>
      <c r="H146" s="33"/>
      <c r="I146" s="162"/>
      <c r="J146" s="33"/>
      <c r="K146" s="33"/>
      <c r="L146" s="34"/>
      <c r="M146" s="163"/>
      <c r="N146" s="164"/>
      <c r="O146" s="59"/>
      <c r="P146" s="59"/>
      <c r="Q146" s="59"/>
      <c r="R146" s="59"/>
      <c r="S146" s="59"/>
      <c r="T146" s="60"/>
      <c r="U146" s="33"/>
      <c r="V146" s="33"/>
      <c r="W146" s="33"/>
      <c r="X146" s="33"/>
      <c r="Y146" s="33"/>
      <c r="Z146" s="33"/>
      <c r="AA146" s="33"/>
      <c r="AB146" s="33"/>
      <c r="AC146" s="33"/>
      <c r="AD146" s="33"/>
      <c r="AE146" s="33"/>
      <c r="AT146" s="18" t="s">
        <v>136</v>
      </c>
      <c r="AU146" s="18" t="s">
        <v>86</v>
      </c>
    </row>
    <row r="147" spans="1:65" s="2" customFormat="1" ht="33" customHeight="1">
      <c r="A147" s="33"/>
      <c r="B147" s="145"/>
      <c r="C147" s="146" t="s">
        <v>188</v>
      </c>
      <c r="D147" s="146" t="s">
        <v>130</v>
      </c>
      <c r="E147" s="147" t="s">
        <v>189</v>
      </c>
      <c r="F147" s="148" t="s">
        <v>190</v>
      </c>
      <c r="G147" s="149" t="s">
        <v>141</v>
      </c>
      <c r="H147" s="150">
        <v>12</v>
      </c>
      <c r="I147" s="151"/>
      <c r="J147" s="152">
        <f>ROUND(I147*H147,2)</f>
        <v>0</v>
      </c>
      <c r="K147" s="153"/>
      <c r="L147" s="34"/>
      <c r="M147" s="154" t="s">
        <v>1</v>
      </c>
      <c r="N147" s="155" t="s">
        <v>43</v>
      </c>
      <c r="O147" s="59"/>
      <c r="P147" s="156">
        <f>O147*H147</f>
        <v>0</v>
      </c>
      <c r="Q147" s="156">
        <v>0</v>
      </c>
      <c r="R147" s="156">
        <f>Q147*H147</f>
        <v>0</v>
      </c>
      <c r="S147" s="156">
        <v>0</v>
      </c>
      <c r="T147" s="157">
        <f>S147*H147</f>
        <v>0</v>
      </c>
      <c r="U147" s="33"/>
      <c r="V147" s="33"/>
      <c r="W147" s="33"/>
      <c r="X147" s="33"/>
      <c r="Y147" s="33"/>
      <c r="Z147" s="33"/>
      <c r="AA147" s="33"/>
      <c r="AB147" s="33"/>
      <c r="AC147" s="33"/>
      <c r="AD147" s="33"/>
      <c r="AE147" s="33"/>
      <c r="AR147" s="158" t="s">
        <v>168</v>
      </c>
      <c r="AT147" s="158" t="s">
        <v>130</v>
      </c>
      <c r="AU147" s="158" t="s">
        <v>86</v>
      </c>
      <c r="AY147" s="18" t="s">
        <v>127</v>
      </c>
      <c r="BE147" s="159">
        <f>IF(N147="základní",J147,0)</f>
        <v>0</v>
      </c>
      <c r="BF147" s="159">
        <f>IF(N147="snížená",J147,0)</f>
        <v>0</v>
      </c>
      <c r="BG147" s="159">
        <f>IF(N147="zákl. přenesená",J147,0)</f>
        <v>0</v>
      </c>
      <c r="BH147" s="159">
        <f>IF(N147="sníž. přenesená",J147,0)</f>
        <v>0</v>
      </c>
      <c r="BI147" s="159">
        <f>IF(N147="nulová",J147,0)</f>
        <v>0</v>
      </c>
      <c r="BJ147" s="18" t="s">
        <v>86</v>
      </c>
      <c r="BK147" s="159">
        <f>ROUND(I147*H147,2)</f>
        <v>0</v>
      </c>
      <c r="BL147" s="18" t="s">
        <v>168</v>
      </c>
      <c r="BM147" s="158" t="s">
        <v>191</v>
      </c>
    </row>
    <row r="148" spans="1:65" s="2" customFormat="1" ht="48.75">
      <c r="A148" s="33"/>
      <c r="B148" s="34"/>
      <c r="C148" s="33"/>
      <c r="D148" s="160" t="s">
        <v>136</v>
      </c>
      <c r="E148" s="33"/>
      <c r="F148" s="161" t="s">
        <v>192</v>
      </c>
      <c r="G148" s="33"/>
      <c r="H148" s="33"/>
      <c r="I148" s="162"/>
      <c r="J148" s="33"/>
      <c r="K148" s="33"/>
      <c r="L148" s="34"/>
      <c r="M148" s="163"/>
      <c r="N148" s="164"/>
      <c r="O148" s="59"/>
      <c r="P148" s="59"/>
      <c r="Q148" s="59"/>
      <c r="R148" s="59"/>
      <c r="S148" s="59"/>
      <c r="T148" s="60"/>
      <c r="U148" s="33"/>
      <c r="V148" s="33"/>
      <c r="W148" s="33"/>
      <c r="X148" s="33"/>
      <c r="Y148" s="33"/>
      <c r="Z148" s="33"/>
      <c r="AA148" s="33"/>
      <c r="AB148" s="33"/>
      <c r="AC148" s="33"/>
      <c r="AD148" s="33"/>
      <c r="AE148" s="33"/>
      <c r="AT148" s="18" t="s">
        <v>136</v>
      </c>
      <c r="AU148" s="18" t="s">
        <v>86</v>
      </c>
    </row>
    <row r="149" spans="1:65" s="2" customFormat="1" ht="33" customHeight="1">
      <c r="A149" s="33"/>
      <c r="B149" s="145"/>
      <c r="C149" s="146" t="s">
        <v>193</v>
      </c>
      <c r="D149" s="146" t="s">
        <v>130</v>
      </c>
      <c r="E149" s="147" t="s">
        <v>194</v>
      </c>
      <c r="F149" s="148" t="s">
        <v>195</v>
      </c>
      <c r="G149" s="149" t="s">
        <v>141</v>
      </c>
      <c r="H149" s="150">
        <v>12</v>
      </c>
      <c r="I149" s="151"/>
      <c r="J149" s="152">
        <f>ROUND(I149*H149,2)</f>
        <v>0</v>
      </c>
      <c r="K149" s="153"/>
      <c r="L149" s="34"/>
      <c r="M149" s="154" t="s">
        <v>1</v>
      </c>
      <c r="N149" s="155" t="s">
        <v>43</v>
      </c>
      <c r="O149" s="59"/>
      <c r="P149" s="156">
        <f>O149*H149</f>
        <v>0</v>
      </c>
      <c r="Q149" s="156">
        <v>0</v>
      </c>
      <c r="R149" s="156">
        <f>Q149*H149</f>
        <v>0</v>
      </c>
      <c r="S149" s="156">
        <v>0</v>
      </c>
      <c r="T149" s="157">
        <f>S149*H149</f>
        <v>0</v>
      </c>
      <c r="U149" s="33"/>
      <c r="V149" s="33"/>
      <c r="W149" s="33"/>
      <c r="X149" s="33"/>
      <c r="Y149" s="33"/>
      <c r="Z149" s="33"/>
      <c r="AA149" s="33"/>
      <c r="AB149" s="33"/>
      <c r="AC149" s="33"/>
      <c r="AD149" s="33"/>
      <c r="AE149" s="33"/>
      <c r="AR149" s="158" t="s">
        <v>168</v>
      </c>
      <c r="AT149" s="158" t="s">
        <v>130</v>
      </c>
      <c r="AU149" s="158" t="s">
        <v>86</v>
      </c>
      <c r="AY149" s="18" t="s">
        <v>127</v>
      </c>
      <c r="BE149" s="159">
        <f>IF(N149="základní",J149,0)</f>
        <v>0</v>
      </c>
      <c r="BF149" s="159">
        <f>IF(N149="snížená",J149,0)</f>
        <v>0</v>
      </c>
      <c r="BG149" s="159">
        <f>IF(N149="zákl. přenesená",J149,0)</f>
        <v>0</v>
      </c>
      <c r="BH149" s="159">
        <f>IF(N149="sníž. přenesená",J149,0)</f>
        <v>0</v>
      </c>
      <c r="BI149" s="159">
        <f>IF(N149="nulová",J149,0)</f>
        <v>0</v>
      </c>
      <c r="BJ149" s="18" t="s">
        <v>86</v>
      </c>
      <c r="BK149" s="159">
        <f>ROUND(I149*H149,2)</f>
        <v>0</v>
      </c>
      <c r="BL149" s="18" t="s">
        <v>168</v>
      </c>
      <c r="BM149" s="158" t="s">
        <v>196</v>
      </c>
    </row>
    <row r="150" spans="1:65" s="2" customFormat="1" ht="48.75">
      <c r="A150" s="33"/>
      <c r="B150" s="34"/>
      <c r="C150" s="33"/>
      <c r="D150" s="160" t="s">
        <v>136</v>
      </c>
      <c r="E150" s="33"/>
      <c r="F150" s="161" t="s">
        <v>197</v>
      </c>
      <c r="G150" s="33"/>
      <c r="H150" s="33"/>
      <c r="I150" s="162"/>
      <c r="J150" s="33"/>
      <c r="K150" s="33"/>
      <c r="L150" s="34"/>
      <c r="M150" s="163"/>
      <c r="N150" s="164"/>
      <c r="O150" s="59"/>
      <c r="P150" s="59"/>
      <c r="Q150" s="59"/>
      <c r="R150" s="59"/>
      <c r="S150" s="59"/>
      <c r="T150" s="60"/>
      <c r="U150" s="33"/>
      <c r="V150" s="33"/>
      <c r="W150" s="33"/>
      <c r="X150" s="33"/>
      <c r="Y150" s="33"/>
      <c r="Z150" s="33"/>
      <c r="AA150" s="33"/>
      <c r="AB150" s="33"/>
      <c r="AC150" s="33"/>
      <c r="AD150" s="33"/>
      <c r="AE150" s="33"/>
      <c r="AT150" s="18" t="s">
        <v>136</v>
      </c>
      <c r="AU150" s="18" t="s">
        <v>86</v>
      </c>
    </row>
    <row r="151" spans="1:65" s="2" customFormat="1" ht="33" customHeight="1">
      <c r="A151" s="33"/>
      <c r="B151" s="145"/>
      <c r="C151" s="146" t="s">
        <v>8</v>
      </c>
      <c r="D151" s="146" t="s">
        <v>130</v>
      </c>
      <c r="E151" s="147" t="s">
        <v>198</v>
      </c>
      <c r="F151" s="148" t="s">
        <v>199</v>
      </c>
      <c r="G151" s="149" t="s">
        <v>141</v>
      </c>
      <c r="H151" s="150">
        <v>4</v>
      </c>
      <c r="I151" s="151"/>
      <c r="J151" s="152">
        <f>ROUND(I151*H151,2)</f>
        <v>0</v>
      </c>
      <c r="K151" s="153"/>
      <c r="L151" s="34"/>
      <c r="M151" s="154" t="s">
        <v>1</v>
      </c>
      <c r="N151" s="155" t="s">
        <v>43</v>
      </c>
      <c r="O151" s="59"/>
      <c r="P151" s="156">
        <f>O151*H151</f>
        <v>0</v>
      </c>
      <c r="Q151" s="156">
        <v>0</v>
      </c>
      <c r="R151" s="156">
        <f>Q151*H151</f>
        <v>0</v>
      </c>
      <c r="S151" s="156">
        <v>0</v>
      </c>
      <c r="T151" s="157">
        <f>S151*H151</f>
        <v>0</v>
      </c>
      <c r="U151" s="33"/>
      <c r="V151" s="33"/>
      <c r="W151" s="33"/>
      <c r="X151" s="33"/>
      <c r="Y151" s="33"/>
      <c r="Z151" s="33"/>
      <c r="AA151" s="33"/>
      <c r="AB151" s="33"/>
      <c r="AC151" s="33"/>
      <c r="AD151" s="33"/>
      <c r="AE151" s="33"/>
      <c r="AR151" s="158" t="s">
        <v>168</v>
      </c>
      <c r="AT151" s="158" t="s">
        <v>130</v>
      </c>
      <c r="AU151" s="158" t="s">
        <v>86</v>
      </c>
      <c r="AY151" s="18" t="s">
        <v>127</v>
      </c>
      <c r="BE151" s="159">
        <f>IF(N151="základní",J151,0)</f>
        <v>0</v>
      </c>
      <c r="BF151" s="159">
        <f>IF(N151="snížená",J151,0)</f>
        <v>0</v>
      </c>
      <c r="BG151" s="159">
        <f>IF(N151="zákl. přenesená",J151,0)</f>
        <v>0</v>
      </c>
      <c r="BH151" s="159">
        <f>IF(N151="sníž. přenesená",J151,0)</f>
        <v>0</v>
      </c>
      <c r="BI151" s="159">
        <f>IF(N151="nulová",J151,0)</f>
        <v>0</v>
      </c>
      <c r="BJ151" s="18" t="s">
        <v>86</v>
      </c>
      <c r="BK151" s="159">
        <f>ROUND(I151*H151,2)</f>
        <v>0</v>
      </c>
      <c r="BL151" s="18" t="s">
        <v>168</v>
      </c>
      <c r="BM151" s="158" t="s">
        <v>200</v>
      </c>
    </row>
    <row r="152" spans="1:65" s="2" customFormat="1" ht="48.75">
      <c r="A152" s="33"/>
      <c r="B152" s="34"/>
      <c r="C152" s="33"/>
      <c r="D152" s="160" t="s">
        <v>136</v>
      </c>
      <c r="E152" s="33"/>
      <c r="F152" s="161" t="s">
        <v>201</v>
      </c>
      <c r="G152" s="33"/>
      <c r="H152" s="33"/>
      <c r="I152" s="162"/>
      <c r="J152" s="33"/>
      <c r="K152" s="33"/>
      <c r="L152" s="34"/>
      <c r="M152" s="163"/>
      <c r="N152" s="164"/>
      <c r="O152" s="59"/>
      <c r="P152" s="59"/>
      <c r="Q152" s="59"/>
      <c r="R152" s="59"/>
      <c r="S152" s="59"/>
      <c r="T152" s="60"/>
      <c r="U152" s="33"/>
      <c r="V152" s="33"/>
      <c r="W152" s="33"/>
      <c r="X152" s="33"/>
      <c r="Y152" s="33"/>
      <c r="Z152" s="33"/>
      <c r="AA152" s="33"/>
      <c r="AB152" s="33"/>
      <c r="AC152" s="33"/>
      <c r="AD152" s="33"/>
      <c r="AE152" s="33"/>
      <c r="AT152" s="18" t="s">
        <v>136</v>
      </c>
      <c r="AU152" s="18" t="s">
        <v>86</v>
      </c>
    </row>
    <row r="153" spans="1:65" s="2" customFormat="1" ht="24.2" customHeight="1">
      <c r="A153" s="33"/>
      <c r="B153" s="145"/>
      <c r="C153" s="146" t="s">
        <v>202</v>
      </c>
      <c r="D153" s="146" t="s">
        <v>130</v>
      </c>
      <c r="E153" s="147" t="s">
        <v>203</v>
      </c>
      <c r="F153" s="148" t="s">
        <v>204</v>
      </c>
      <c r="G153" s="149" t="s">
        <v>141</v>
      </c>
      <c r="H153" s="150">
        <v>1</v>
      </c>
      <c r="I153" s="151"/>
      <c r="J153" s="152">
        <f>ROUND(I153*H153,2)</f>
        <v>0</v>
      </c>
      <c r="K153" s="153"/>
      <c r="L153" s="34"/>
      <c r="M153" s="154" t="s">
        <v>1</v>
      </c>
      <c r="N153" s="155" t="s">
        <v>43</v>
      </c>
      <c r="O153" s="59"/>
      <c r="P153" s="156">
        <f>O153*H153</f>
        <v>0</v>
      </c>
      <c r="Q153" s="156">
        <v>0</v>
      </c>
      <c r="R153" s="156">
        <f>Q153*H153</f>
        <v>0</v>
      </c>
      <c r="S153" s="156">
        <v>0</v>
      </c>
      <c r="T153" s="157">
        <f>S153*H153</f>
        <v>0</v>
      </c>
      <c r="U153" s="33"/>
      <c r="V153" s="33"/>
      <c r="W153" s="33"/>
      <c r="X153" s="33"/>
      <c r="Y153" s="33"/>
      <c r="Z153" s="33"/>
      <c r="AA153" s="33"/>
      <c r="AB153" s="33"/>
      <c r="AC153" s="33"/>
      <c r="AD153" s="33"/>
      <c r="AE153" s="33"/>
      <c r="AR153" s="158" t="s">
        <v>168</v>
      </c>
      <c r="AT153" s="158" t="s">
        <v>130</v>
      </c>
      <c r="AU153" s="158" t="s">
        <v>86</v>
      </c>
      <c r="AY153" s="18" t="s">
        <v>127</v>
      </c>
      <c r="BE153" s="159">
        <f>IF(N153="základní",J153,0)</f>
        <v>0</v>
      </c>
      <c r="BF153" s="159">
        <f>IF(N153="snížená",J153,0)</f>
        <v>0</v>
      </c>
      <c r="BG153" s="159">
        <f>IF(N153="zákl. přenesená",J153,0)</f>
        <v>0</v>
      </c>
      <c r="BH153" s="159">
        <f>IF(N153="sníž. přenesená",J153,0)</f>
        <v>0</v>
      </c>
      <c r="BI153" s="159">
        <f>IF(N153="nulová",J153,0)</f>
        <v>0</v>
      </c>
      <c r="BJ153" s="18" t="s">
        <v>86</v>
      </c>
      <c r="BK153" s="159">
        <f>ROUND(I153*H153,2)</f>
        <v>0</v>
      </c>
      <c r="BL153" s="18" t="s">
        <v>168</v>
      </c>
      <c r="BM153" s="158" t="s">
        <v>205</v>
      </c>
    </row>
    <row r="154" spans="1:65" s="2" customFormat="1" ht="58.5">
      <c r="A154" s="33"/>
      <c r="B154" s="34"/>
      <c r="C154" s="33"/>
      <c r="D154" s="160" t="s">
        <v>136</v>
      </c>
      <c r="E154" s="33"/>
      <c r="F154" s="161" t="s">
        <v>206</v>
      </c>
      <c r="G154" s="33"/>
      <c r="H154" s="33"/>
      <c r="I154" s="162"/>
      <c r="J154" s="33"/>
      <c r="K154" s="33"/>
      <c r="L154" s="34"/>
      <c r="M154" s="163"/>
      <c r="N154" s="164"/>
      <c r="O154" s="59"/>
      <c r="P154" s="59"/>
      <c r="Q154" s="59"/>
      <c r="R154" s="59"/>
      <c r="S154" s="59"/>
      <c r="T154" s="60"/>
      <c r="U154" s="33"/>
      <c r="V154" s="33"/>
      <c r="W154" s="33"/>
      <c r="X154" s="33"/>
      <c r="Y154" s="33"/>
      <c r="Z154" s="33"/>
      <c r="AA154" s="33"/>
      <c r="AB154" s="33"/>
      <c r="AC154" s="33"/>
      <c r="AD154" s="33"/>
      <c r="AE154" s="33"/>
      <c r="AT154" s="18" t="s">
        <v>136</v>
      </c>
      <c r="AU154" s="18" t="s">
        <v>86</v>
      </c>
    </row>
    <row r="155" spans="1:65" s="2" customFormat="1" ht="24.2" customHeight="1">
      <c r="A155" s="33"/>
      <c r="B155" s="145"/>
      <c r="C155" s="146" t="s">
        <v>207</v>
      </c>
      <c r="D155" s="146" t="s">
        <v>130</v>
      </c>
      <c r="E155" s="147" t="s">
        <v>208</v>
      </c>
      <c r="F155" s="148" t="s">
        <v>209</v>
      </c>
      <c r="G155" s="149" t="s">
        <v>141</v>
      </c>
      <c r="H155" s="150">
        <v>1</v>
      </c>
      <c r="I155" s="151"/>
      <c r="J155" s="152">
        <f>ROUND(I155*H155,2)</f>
        <v>0</v>
      </c>
      <c r="K155" s="153"/>
      <c r="L155" s="34"/>
      <c r="M155" s="154" t="s">
        <v>1</v>
      </c>
      <c r="N155" s="155" t="s">
        <v>43</v>
      </c>
      <c r="O155" s="59"/>
      <c r="P155" s="156">
        <f>O155*H155</f>
        <v>0</v>
      </c>
      <c r="Q155" s="156">
        <v>0</v>
      </c>
      <c r="R155" s="156">
        <f>Q155*H155</f>
        <v>0</v>
      </c>
      <c r="S155" s="156">
        <v>0</v>
      </c>
      <c r="T155" s="157">
        <f>S155*H155</f>
        <v>0</v>
      </c>
      <c r="U155" s="33"/>
      <c r="V155" s="33"/>
      <c r="W155" s="33"/>
      <c r="X155" s="33"/>
      <c r="Y155" s="33"/>
      <c r="Z155" s="33"/>
      <c r="AA155" s="33"/>
      <c r="AB155" s="33"/>
      <c r="AC155" s="33"/>
      <c r="AD155" s="33"/>
      <c r="AE155" s="33"/>
      <c r="AR155" s="158" t="s">
        <v>168</v>
      </c>
      <c r="AT155" s="158" t="s">
        <v>130</v>
      </c>
      <c r="AU155" s="158" t="s">
        <v>86</v>
      </c>
      <c r="AY155" s="18" t="s">
        <v>127</v>
      </c>
      <c r="BE155" s="159">
        <f>IF(N155="základní",J155,0)</f>
        <v>0</v>
      </c>
      <c r="BF155" s="159">
        <f>IF(N155="snížená",J155,0)</f>
        <v>0</v>
      </c>
      <c r="BG155" s="159">
        <f>IF(N155="zákl. přenesená",J155,0)</f>
        <v>0</v>
      </c>
      <c r="BH155" s="159">
        <f>IF(N155="sníž. přenesená",J155,0)</f>
        <v>0</v>
      </c>
      <c r="BI155" s="159">
        <f>IF(N155="nulová",J155,0)</f>
        <v>0</v>
      </c>
      <c r="BJ155" s="18" t="s">
        <v>86</v>
      </c>
      <c r="BK155" s="159">
        <f>ROUND(I155*H155,2)</f>
        <v>0</v>
      </c>
      <c r="BL155" s="18" t="s">
        <v>168</v>
      </c>
      <c r="BM155" s="158" t="s">
        <v>210</v>
      </c>
    </row>
    <row r="156" spans="1:65" s="2" customFormat="1" ht="19.5">
      <c r="A156" s="33"/>
      <c r="B156" s="34"/>
      <c r="C156" s="33"/>
      <c r="D156" s="160" t="s">
        <v>136</v>
      </c>
      <c r="E156" s="33"/>
      <c r="F156" s="161" t="s">
        <v>211</v>
      </c>
      <c r="G156" s="33"/>
      <c r="H156" s="33"/>
      <c r="I156" s="162"/>
      <c r="J156" s="33"/>
      <c r="K156" s="33"/>
      <c r="L156" s="34"/>
      <c r="M156" s="163"/>
      <c r="N156" s="164"/>
      <c r="O156" s="59"/>
      <c r="P156" s="59"/>
      <c r="Q156" s="59"/>
      <c r="R156" s="59"/>
      <c r="S156" s="59"/>
      <c r="T156" s="60"/>
      <c r="U156" s="33"/>
      <c r="V156" s="33"/>
      <c r="W156" s="33"/>
      <c r="X156" s="33"/>
      <c r="Y156" s="33"/>
      <c r="Z156" s="33"/>
      <c r="AA156" s="33"/>
      <c r="AB156" s="33"/>
      <c r="AC156" s="33"/>
      <c r="AD156" s="33"/>
      <c r="AE156" s="33"/>
      <c r="AT156" s="18" t="s">
        <v>136</v>
      </c>
      <c r="AU156" s="18" t="s">
        <v>86</v>
      </c>
    </row>
    <row r="157" spans="1:65" s="2" customFormat="1" ht="33" customHeight="1">
      <c r="A157" s="33"/>
      <c r="B157" s="145"/>
      <c r="C157" s="146" t="s">
        <v>212</v>
      </c>
      <c r="D157" s="146" t="s">
        <v>130</v>
      </c>
      <c r="E157" s="147" t="s">
        <v>213</v>
      </c>
      <c r="F157" s="148" t="s">
        <v>214</v>
      </c>
      <c r="G157" s="149" t="s">
        <v>141</v>
      </c>
      <c r="H157" s="150">
        <v>6</v>
      </c>
      <c r="I157" s="151"/>
      <c r="J157" s="152">
        <f>ROUND(I157*H157,2)</f>
        <v>0</v>
      </c>
      <c r="K157" s="153"/>
      <c r="L157" s="34"/>
      <c r="M157" s="154" t="s">
        <v>1</v>
      </c>
      <c r="N157" s="155" t="s">
        <v>43</v>
      </c>
      <c r="O157" s="59"/>
      <c r="P157" s="156">
        <f>O157*H157</f>
        <v>0</v>
      </c>
      <c r="Q157" s="156">
        <v>0</v>
      </c>
      <c r="R157" s="156">
        <f>Q157*H157</f>
        <v>0</v>
      </c>
      <c r="S157" s="156">
        <v>0</v>
      </c>
      <c r="T157" s="157">
        <f>S157*H157</f>
        <v>0</v>
      </c>
      <c r="U157" s="33"/>
      <c r="V157" s="33"/>
      <c r="W157" s="33"/>
      <c r="X157" s="33"/>
      <c r="Y157" s="33"/>
      <c r="Z157" s="33"/>
      <c r="AA157" s="33"/>
      <c r="AB157" s="33"/>
      <c r="AC157" s="33"/>
      <c r="AD157" s="33"/>
      <c r="AE157" s="33"/>
      <c r="AR157" s="158" t="s">
        <v>168</v>
      </c>
      <c r="AT157" s="158" t="s">
        <v>130</v>
      </c>
      <c r="AU157" s="158" t="s">
        <v>86</v>
      </c>
      <c r="AY157" s="18" t="s">
        <v>127</v>
      </c>
      <c r="BE157" s="159">
        <f>IF(N157="základní",J157,0)</f>
        <v>0</v>
      </c>
      <c r="BF157" s="159">
        <f>IF(N157="snížená",J157,0)</f>
        <v>0</v>
      </c>
      <c r="BG157" s="159">
        <f>IF(N157="zákl. přenesená",J157,0)</f>
        <v>0</v>
      </c>
      <c r="BH157" s="159">
        <f>IF(N157="sníž. přenesená",J157,0)</f>
        <v>0</v>
      </c>
      <c r="BI157" s="159">
        <f>IF(N157="nulová",J157,0)</f>
        <v>0</v>
      </c>
      <c r="BJ157" s="18" t="s">
        <v>86</v>
      </c>
      <c r="BK157" s="159">
        <f>ROUND(I157*H157,2)</f>
        <v>0</v>
      </c>
      <c r="BL157" s="18" t="s">
        <v>168</v>
      </c>
      <c r="BM157" s="158" t="s">
        <v>215</v>
      </c>
    </row>
    <row r="158" spans="1:65" s="2" customFormat="1" ht="48.75">
      <c r="A158" s="33"/>
      <c r="B158" s="34"/>
      <c r="C158" s="33"/>
      <c r="D158" s="160" t="s">
        <v>136</v>
      </c>
      <c r="E158" s="33"/>
      <c r="F158" s="161" t="s">
        <v>216</v>
      </c>
      <c r="G158" s="33"/>
      <c r="H158" s="33"/>
      <c r="I158" s="162"/>
      <c r="J158" s="33"/>
      <c r="K158" s="33"/>
      <c r="L158" s="34"/>
      <c r="M158" s="163"/>
      <c r="N158" s="164"/>
      <c r="O158" s="59"/>
      <c r="P158" s="59"/>
      <c r="Q158" s="59"/>
      <c r="R158" s="59"/>
      <c r="S158" s="59"/>
      <c r="T158" s="60"/>
      <c r="U158" s="33"/>
      <c r="V158" s="33"/>
      <c r="W158" s="33"/>
      <c r="X158" s="33"/>
      <c r="Y158" s="33"/>
      <c r="Z158" s="33"/>
      <c r="AA158" s="33"/>
      <c r="AB158" s="33"/>
      <c r="AC158" s="33"/>
      <c r="AD158" s="33"/>
      <c r="AE158" s="33"/>
      <c r="AT158" s="18" t="s">
        <v>136</v>
      </c>
      <c r="AU158" s="18" t="s">
        <v>86</v>
      </c>
    </row>
    <row r="159" spans="1:65" s="2" customFormat="1" ht="24.2" customHeight="1">
      <c r="A159" s="33"/>
      <c r="B159" s="145"/>
      <c r="C159" s="146" t="s">
        <v>217</v>
      </c>
      <c r="D159" s="146" t="s">
        <v>130</v>
      </c>
      <c r="E159" s="147" t="s">
        <v>218</v>
      </c>
      <c r="F159" s="148" t="s">
        <v>219</v>
      </c>
      <c r="G159" s="149" t="s">
        <v>141</v>
      </c>
      <c r="H159" s="150">
        <v>6</v>
      </c>
      <c r="I159" s="151"/>
      <c r="J159" s="152">
        <f>ROUND(I159*H159,2)</f>
        <v>0</v>
      </c>
      <c r="K159" s="153"/>
      <c r="L159" s="34"/>
      <c r="M159" s="154" t="s">
        <v>1</v>
      </c>
      <c r="N159" s="155" t="s">
        <v>43</v>
      </c>
      <c r="O159" s="59"/>
      <c r="P159" s="156">
        <f>O159*H159</f>
        <v>0</v>
      </c>
      <c r="Q159" s="156">
        <v>0</v>
      </c>
      <c r="R159" s="156">
        <f>Q159*H159</f>
        <v>0</v>
      </c>
      <c r="S159" s="156">
        <v>0</v>
      </c>
      <c r="T159" s="157">
        <f>S159*H159</f>
        <v>0</v>
      </c>
      <c r="U159" s="33"/>
      <c r="V159" s="33"/>
      <c r="W159" s="33"/>
      <c r="X159" s="33"/>
      <c r="Y159" s="33"/>
      <c r="Z159" s="33"/>
      <c r="AA159" s="33"/>
      <c r="AB159" s="33"/>
      <c r="AC159" s="33"/>
      <c r="AD159" s="33"/>
      <c r="AE159" s="33"/>
      <c r="AR159" s="158" t="s">
        <v>168</v>
      </c>
      <c r="AT159" s="158" t="s">
        <v>130</v>
      </c>
      <c r="AU159" s="158" t="s">
        <v>86</v>
      </c>
      <c r="AY159" s="18" t="s">
        <v>127</v>
      </c>
      <c r="BE159" s="159">
        <f>IF(N159="základní",J159,0)</f>
        <v>0</v>
      </c>
      <c r="BF159" s="159">
        <f>IF(N159="snížená",J159,0)</f>
        <v>0</v>
      </c>
      <c r="BG159" s="159">
        <f>IF(N159="zákl. přenesená",J159,0)</f>
        <v>0</v>
      </c>
      <c r="BH159" s="159">
        <f>IF(N159="sníž. přenesená",J159,0)</f>
        <v>0</v>
      </c>
      <c r="BI159" s="159">
        <f>IF(N159="nulová",J159,0)</f>
        <v>0</v>
      </c>
      <c r="BJ159" s="18" t="s">
        <v>86</v>
      </c>
      <c r="BK159" s="159">
        <f>ROUND(I159*H159,2)</f>
        <v>0</v>
      </c>
      <c r="BL159" s="18" t="s">
        <v>168</v>
      </c>
      <c r="BM159" s="158" t="s">
        <v>220</v>
      </c>
    </row>
    <row r="160" spans="1:65" s="2" customFormat="1" ht="19.5">
      <c r="A160" s="33"/>
      <c r="B160" s="34"/>
      <c r="C160" s="33"/>
      <c r="D160" s="160" t="s">
        <v>136</v>
      </c>
      <c r="E160" s="33"/>
      <c r="F160" s="161" t="s">
        <v>219</v>
      </c>
      <c r="G160" s="33"/>
      <c r="H160" s="33"/>
      <c r="I160" s="162"/>
      <c r="J160" s="33"/>
      <c r="K160" s="33"/>
      <c r="L160" s="34"/>
      <c r="M160" s="163"/>
      <c r="N160" s="164"/>
      <c r="O160" s="59"/>
      <c r="P160" s="59"/>
      <c r="Q160" s="59"/>
      <c r="R160" s="59"/>
      <c r="S160" s="59"/>
      <c r="T160" s="60"/>
      <c r="U160" s="33"/>
      <c r="V160" s="33"/>
      <c r="W160" s="33"/>
      <c r="X160" s="33"/>
      <c r="Y160" s="33"/>
      <c r="Z160" s="33"/>
      <c r="AA160" s="33"/>
      <c r="AB160" s="33"/>
      <c r="AC160" s="33"/>
      <c r="AD160" s="33"/>
      <c r="AE160" s="33"/>
      <c r="AT160" s="18" t="s">
        <v>136</v>
      </c>
      <c r="AU160" s="18" t="s">
        <v>86</v>
      </c>
    </row>
    <row r="161" spans="1:65" s="2" customFormat="1" ht="16.5" customHeight="1">
      <c r="A161" s="33"/>
      <c r="B161" s="145"/>
      <c r="C161" s="146" t="s">
        <v>221</v>
      </c>
      <c r="D161" s="146" t="s">
        <v>130</v>
      </c>
      <c r="E161" s="147" t="s">
        <v>222</v>
      </c>
      <c r="F161" s="148" t="s">
        <v>223</v>
      </c>
      <c r="G161" s="149" t="s">
        <v>141</v>
      </c>
      <c r="H161" s="150">
        <v>6</v>
      </c>
      <c r="I161" s="151"/>
      <c r="J161" s="152">
        <f>ROUND(I161*H161,2)</f>
        <v>0</v>
      </c>
      <c r="K161" s="153"/>
      <c r="L161" s="34"/>
      <c r="M161" s="154" t="s">
        <v>1</v>
      </c>
      <c r="N161" s="155" t="s">
        <v>43</v>
      </c>
      <c r="O161" s="59"/>
      <c r="P161" s="156">
        <f>O161*H161</f>
        <v>0</v>
      </c>
      <c r="Q161" s="156">
        <v>0</v>
      </c>
      <c r="R161" s="156">
        <f>Q161*H161</f>
        <v>0</v>
      </c>
      <c r="S161" s="156">
        <v>0</v>
      </c>
      <c r="T161" s="157">
        <f>S161*H161</f>
        <v>0</v>
      </c>
      <c r="U161" s="33"/>
      <c r="V161" s="33"/>
      <c r="W161" s="33"/>
      <c r="X161" s="33"/>
      <c r="Y161" s="33"/>
      <c r="Z161" s="33"/>
      <c r="AA161" s="33"/>
      <c r="AB161" s="33"/>
      <c r="AC161" s="33"/>
      <c r="AD161" s="33"/>
      <c r="AE161" s="33"/>
      <c r="AR161" s="158" t="s">
        <v>168</v>
      </c>
      <c r="AT161" s="158" t="s">
        <v>130</v>
      </c>
      <c r="AU161" s="158" t="s">
        <v>86</v>
      </c>
      <c r="AY161" s="18" t="s">
        <v>127</v>
      </c>
      <c r="BE161" s="159">
        <f>IF(N161="základní",J161,0)</f>
        <v>0</v>
      </c>
      <c r="BF161" s="159">
        <f>IF(N161="snížená",J161,0)</f>
        <v>0</v>
      </c>
      <c r="BG161" s="159">
        <f>IF(N161="zákl. přenesená",J161,0)</f>
        <v>0</v>
      </c>
      <c r="BH161" s="159">
        <f>IF(N161="sníž. přenesená",J161,0)</f>
        <v>0</v>
      </c>
      <c r="BI161" s="159">
        <f>IF(N161="nulová",J161,0)</f>
        <v>0</v>
      </c>
      <c r="BJ161" s="18" t="s">
        <v>86</v>
      </c>
      <c r="BK161" s="159">
        <f>ROUND(I161*H161,2)</f>
        <v>0</v>
      </c>
      <c r="BL161" s="18" t="s">
        <v>168</v>
      </c>
      <c r="BM161" s="158" t="s">
        <v>224</v>
      </c>
    </row>
    <row r="162" spans="1:65" s="2" customFormat="1">
      <c r="A162" s="33"/>
      <c r="B162" s="34"/>
      <c r="C162" s="33"/>
      <c r="D162" s="160" t="s">
        <v>136</v>
      </c>
      <c r="E162" s="33"/>
      <c r="F162" s="161" t="s">
        <v>223</v>
      </c>
      <c r="G162" s="33"/>
      <c r="H162" s="33"/>
      <c r="I162" s="162"/>
      <c r="J162" s="33"/>
      <c r="K162" s="33"/>
      <c r="L162" s="34"/>
      <c r="M162" s="163"/>
      <c r="N162" s="164"/>
      <c r="O162" s="59"/>
      <c r="P162" s="59"/>
      <c r="Q162" s="59"/>
      <c r="R162" s="59"/>
      <c r="S162" s="59"/>
      <c r="T162" s="60"/>
      <c r="U162" s="33"/>
      <c r="V162" s="33"/>
      <c r="W162" s="33"/>
      <c r="X162" s="33"/>
      <c r="Y162" s="33"/>
      <c r="Z162" s="33"/>
      <c r="AA162" s="33"/>
      <c r="AB162" s="33"/>
      <c r="AC162" s="33"/>
      <c r="AD162" s="33"/>
      <c r="AE162" s="33"/>
      <c r="AT162" s="18" t="s">
        <v>136</v>
      </c>
      <c r="AU162" s="18" t="s">
        <v>86</v>
      </c>
    </row>
    <row r="163" spans="1:65" s="2" customFormat="1" ht="24.2" customHeight="1">
      <c r="A163" s="33"/>
      <c r="B163" s="145"/>
      <c r="C163" s="165" t="s">
        <v>7</v>
      </c>
      <c r="D163" s="165" t="s">
        <v>138</v>
      </c>
      <c r="E163" s="166" t="s">
        <v>225</v>
      </c>
      <c r="F163" s="167" t="s">
        <v>226</v>
      </c>
      <c r="G163" s="168" t="s">
        <v>141</v>
      </c>
      <c r="H163" s="169">
        <v>2</v>
      </c>
      <c r="I163" s="170"/>
      <c r="J163" s="171">
        <f>ROUND(I163*H163,2)</f>
        <v>0</v>
      </c>
      <c r="K163" s="172"/>
      <c r="L163" s="173"/>
      <c r="M163" s="174" t="s">
        <v>1</v>
      </c>
      <c r="N163" s="175" t="s">
        <v>43</v>
      </c>
      <c r="O163" s="59"/>
      <c r="P163" s="156">
        <f>O163*H163</f>
        <v>0</v>
      </c>
      <c r="Q163" s="156">
        <v>0</v>
      </c>
      <c r="R163" s="156">
        <f>Q163*H163</f>
        <v>0</v>
      </c>
      <c r="S163" s="156">
        <v>0</v>
      </c>
      <c r="T163" s="157">
        <f>S163*H163</f>
        <v>0</v>
      </c>
      <c r="U163" s="33"/>
      <c r="V163" s="33"/>
      <c r="W163" s="33"/>
      <c r="X163" s="33"/>
      <c r="Y163" s="33"/>
      <c r="Z163" s="33"/>
      <c r="AA163" s="33"/>
      <c r="AB163" s="33"/>
      <c r="AC163" s="33"/>
      <c r="AD163" s="33"/>
      <c r="AE163" s="33"/>
      <c r="AR163" s="158" t="s">
        <v>168</v>
      </c>
      <c r="AT163" s="158" t="s">
        <v>138</v>
      </c>
      <c r="AU163" s="158" t="s">
        <v>86</v>
      </c>
      <c r="AY163" s="18" t="s">
        <v>127</v>
      </c>
      <c r="BE163" s="159">
        <f>IF(N163="základní",J163,0)</f>
        <v>0</v>
      </c>
      <c r="BF163" s="159">
        <f>IF(N163="snížená",J163,0)</f>
        <v>0</v>
      </c>
      <c r="BG163" s="159">
        <f>IF(N163="zákl. přenesená",J163,0)</f>
        <v>0</v>
      </c>
      <c r="BH163" s="159">
        <f>IF(N163="sníž. přenesená",J163,0)</f>
        <v>0</v>
      </c>
      <c r="BI163" s="159">
        <f>IF(N163="nulová",J163,0)</f>
        <v>0</v>
      </c>
      <c r="BJ163" s="18" t="s">
        <v>86</v>
      </c>
      <c r="BK163" s="159">
        <f>ROUND(I163*H163,2)</f>
        <v>0</v>
      </c>
      <c r="BL163" s="18" t="s">
        <v>168</v>
      </c>
      <c r="BM163" s="158" t="s">
        <v>227</v>
      </c>
    </row>
    <row r="164" spans="1:65" s="2" customFormat="1" ht="19.5">
      <c r="A164" s="33"/>
      <c r="B164" s="34"/>
      <c r="C164" s="33"/>
      <c r="D164" s="160" t="s">
        <v>136</v>
      </c>
      <c r="E164" s="33"/>
      <c r="F164" s="161" t="s">
        <v>226</v>
      </c>
      <c r="G164" s="33"/>
      <c r="H164" s="33"/>
      <c r="I164" s="162"/>
      <c r="J164" s="33"/>
      <c r="K164" s="33"/>
      <c r="L164" s="34"/>
      <c r="M164" s="163"/>
      <c r="N164" s="164"/>
      <c r="O164" s="59"/>
      <c r="P164" s="59"/>
      <c r="Q164" s="59"/>
      <c r="R164" s="59"/>
      <c r="S164" s="59"/>
      <c r="T164" s="60"/>
      <c r="U164" s="33"/>
      <c r="V164" s="33"/>
      <c r="W164" s="33"/>
      <c r="X164" s="33"/>
      <c r="Y164" s="33"/>
      <c r="Z164" s="33"/>
      <c r="AA164" s="33"/>
      <c r="AB164" s="33"/>
      <c r="AC164" s="33"/>
      <c r="AD164" s="33"/>
      <c r="AE164" s="33"/>
      <c r="AT164" s="18" t="s">
        <v>136</v>
      </c>
      <c r="AU164" s="18" t="s">
        <v>86</v>
      </c>
    </row>
    <row r="165" spans="1:65" s="2" customFormat="1" ht="33" customHeight="1">
      <c r="A165" s="33"/>
      <c r="B165" s="145"/>
      <c r="C165" s="165" t="s">
        <v>228</v>
      </c>
      <c r="D165" s="165" t="s">
        <v>138</v>
      </c>
      <c r="E165" s="166" t="s">
        <v>229</v>
      </c>
      <c r="F165" s="167" t="s">
        <v>230</v>
      </c>
      <c r="G165" s="168" t="s">
        <v>141</v>
      </c>
      <c r="H165" s="169">
        <v>2</v>
      </c>
      <c r="I165" s="170"/>
      <c r="J165" s="171">
        <f>ROUND(I165*H165,2)</f>
        <v>0</v>
      </c>
      <c r="K165" s="172"/>
      <c r="L165" s="173"/>
      <c r="M165" s="174" t="s">
        <v>1</v>
      </c>
      <c r="N165" s="175" t="s">
        <v>43</v>
      </c>
      <c r="O165" s="59"/>
      <c r="P165" s="156">
        <f>O165*H165</f>
        <v>0</v>
      </c>
      <c r="Q165" s="156">
        <v>0</v>
      </c>
      <c r="R165" s="156">
        <f>Q165*H165</f>
        <v>0</v>
      </c>
      <c r="S165" s="156">
        <v>0</v>
      </c>
      <c r="T165" s="157">
        <f>S165*H165</f>
        <v>0</v>
      </c>
      <c r="U165" s="33"/>
      <c r="V165" s="33"/>
      <c r="W165" s="33"/>
      <c r="X165" s="33"/>
      <c r="Y165" s="33"/>
      <c r="Z165" s="33"/>
      <c r="AA165" s="33"/>
      <c r="AB165" s="33"/>
      <c r="AC165" s="33"/>
      <c r="AD165" s="33"/>
      <c r="AE165" s="33"/>
      <c r="AR165" s="158" t="s">
        <v>148</v>
      </c>
      <c r="AT165" s="158" t="s">
        <v>138</v>
      </c>
      <c r="AU165" s="158" t="s">
        <v>86</v>
      </c>
      <c r="AY165" s="18" t="s">
        <v>127</v>
      </c>
      <c r="BE165" s="159">
        <f>IF(N165="základní",J165,0)</f>
        <v>0</v>
      </c>
      <c r="BF165" s="159">
        <f>IF(N165="snížená",J165,0)</f>
        <v>0</v>
      </c>
      <c r="BG165" s="159">
        <f>IF(N165="zákl. přenesená",J165,0)</f>
        <v>0</v>
      </c>
      <c r="BH165" s="159">
        <f>IF(N165="sníž. přenesená",J165,0)</f>
        <v>0</v>
      </c>
      <c r="BI165" s="159">
        <f>IF(N165="nulová",J165,0)</f>
        <v>0</v>
      </c>
      <c r="BJ165" s="18" t="s">
        <v>86</v>
      </c>
      <c r="BK165" s="159">
        <f>ROUND(I165*H165,2)</f>
        <v>0</v>
      </c>
      <c r="BL165" s="18" t="s">
        <v>148</v>
      </c>
      <c r="BM165" s="158" t="s">
        <v>231</v>
      </c>
    </row>
    <row r="166" spans="1:65" s="2" customFormat="1" ht="19.5">
      <c r="A166" s="33"/>
      <c r="B166" s="34"/>
      <c r="C166" s="33"/>
      <c r="D166" s="160" t="s">
        <v>136</v>
      </c>
      <c r="E166" s="33"/>
      <c r="F166" s="161" t="s">
        <v>230</v>
      </c>
      <c r="G166" s="33"/>
      <c r="H166" s="33"/>
      <c r="I166" s="162"/>
      <c r="J166" s="33"/>
      <c r="K166" s="33"/>
      <c r="L166" s="34"/>
      <c r="M166" s="163"/>
      <c r="N166" s="164"/>
      <c r="O166" s="59"/>
      <c r="P166" s="59"/>
      <c r="Q166" s="59"/>
      <c r="R166" s="59"/>
      <c r="S166" s="59"/>
      <c r="T166" s="60"/>
      <c r="U166" s="33"/>
      <c r="V166" s="33"/>
      <c r="W166" s="33"/>
      <c r="X166" s="33"/>
      <c r="Y166" s="33"/>
      <c r="Z166" s="33"/>
      <c r="AA166" s="33"/>
      <c r="AB166" s="33"/>
      <c r="AC166" s="33"/>
      <c r="AD166" s="33"/>
      <c r="AE166" s="33"/>
      <c r="AT166" s="18" t="s">
        <v>136</v>
      </c>
      <c r="AU166" s="18" t="s">
        <v>86</v>
      </c>
    </row>
    <row r="167" spans="1:65" s="2" customFormat="1" ht="24.2" customHeight="1">
      <c r="A167" s="33"/>
      <c r="B167" s="145"/>
      <c r="C167" s="165" t="s">
        <v>232</v>
      </c>
      <c r="D167" s="165" t="s">
        <v>138</v>
      </c>
      <c r="E167" s="166" t="s">
        <v>233</v>
      </c>
      <c r="F167" s="167" t="s">
        <v>234</v>
      </c>
      <c r="G167" s="168" t="s">
        <v>141</v>
      </c>
      <c r="H167" s="169">
        <v>2</v>
      </c>
      <c r="I167" s="170"/>
      <c r="J167" s="171">
        <f>ROUND(I167*H167,2)</f>
        <v>0</v>
      </c>
      <c r="K167" s="172"/>
      <c r="L167" s="173"/>
      <c r="M167" s="174" t="s">
        <v>1</v>
      </c>
      <c r="N167" s="175" t="s">
        <v>43</v>
      </c>
      <c r="O167" s="59"/>
      <c r="P167" s="156">
        <f>O167*H167</f>
        <v>0</v>
      </c>
      <c r="Q167" s="156">
        <v>0</v>
      </c>
      <c r="R167" s="156">
        <f>Q167*H167</f>
        <v>0</v>
      </c>
      <c r="S167" s="156">
        <v>0</v>
      </c>
      <c r="T167" s="157">
        <f>S167*H167</f>
        <v>0</v>
      </c>
      <c r="U167" s="33"/>
      <c r="V167" s="33"/>
      <c r="W167" s="33"/>
      <c r="X167" s="33"/>
      <c r="Y167" s="33"/>
      <c r="Z167" s="33"/>
      <c r="AA167" s="33"/>
      <c r="AB167" s="33"/>
      <c r="AC167" s="33"/>
      <c r="AD167" s="33"/>
      <c r="AE167" s="33"/>
      <c r="AR167" s="158" t="s">
        <v>148</v>
      </c>
      <c r="AT167" s="158" t="s">
        <v>138</v>
      </c>
      <c r="AU167" s="158" t="s">
        <v>86</v>
      </c>
      <c r="AY167" s="18" t="s">
        <v>127</v>
      </c>
      <c r="BE167" s="159">
        <f>IF(N167="základní",J167,0)</f>
        <v>0</v>
      </c>
      <c r="BF167" s="159">
        <f>IF(N167="snížená",J167,0)</f>
        <v>0</v>
      </c>
      <c r="BG167" s="159">
        <f>IF(N167="zákl. přenesená",J167,0)</f>
        <v>0</v>
      </c>
      <c r="BH167" s="159">
        <f>IF(N167="sníž. přenesená",J167,0)</f>
        <v>0</v>
      </c>
      <c r="BI167" s="159">
        <f>IF(N167="nulová",J167,0)</f>
        <v>0</v>
      </c>
      <c r="BJ167" s="18" t="s">
        <v>86</v>
      </c>
      <c r="BK167" s="159">
        <f>ROUND(I167*H167,2)</f>
        <v>0</v>
      </c>
      <c r="BL167" s="18" t="s">
        <v>148</v>
      </c>
      <c r="BM167" s="158" t="s">
        <v>235</v>
      </c>
    </row>
    <row r="168" spans="1:65" s="2" customFormat="1" ht="19.5">
      <c r="A168" s="33"/>
      <c r="B168" s="34"/>
      <c r="C168" s="33"/>
      <c r="D168" s="160" t="s">
        <v>136</v>
      </c>
      <c r="E168" s="33"/>
      <c r="F168" s="161" t="s">
        <v>234</v>
      </c>
      <c r="G168" s="33"/>
      <c r="H168" s="33"/>
      <c r="I168" s="162"/>
      <c r="J168" s="33"/>
      <c r="K168" s="33"/>
      <c r="L168" s="34"/>
      <c r="M168" s="163"/>
      <c r="N168" s="164"/>
      <c r="O168" s="59"/>
      <c r="P168" s="59"/>
      <c r="Q168" s="59"/>
      <c r="R168" s="59"/>
      <c r="S168" s="59"/>
      <c r="T168" s="60"/>
      <c r="U168" s="33"/>
      <c r="V168" s="33"/>
      <c r="W168" s="33"/>
      <c r="X168" s="33"/>
      <c r="Y168" s="33"/>
      <c r="Z168" s="33"/>
      <c r="AA168" s="33"/>
      <c r="AB168" s="33"/>
      <c r="AC168" s="33"/>
      <c r="AD168" s="33"/>
      <c r="AE168" s="33"/>
      <c r="AT168" s="18" t="s">
        <v>136</v>
      </c>
      <c r="AU168" s="18" t="s">
        <v>86</v>
      </c>
    </row>
    <row r="169" spans="1:65" s="2" customFormat="1" ht="24.2" customHeight="1">
      <c r="A169" s="33"/>
      <c r="B169" s="145"/>
      <c r="C169" s="165" t="s">
        <v>236</v>
      </c>
      <c r="D169" s="165" t="s">
        <v>138</v>
      </c>
      <c r="E169" s="166" t="s">
        <v>237</v>
      </c>
      <c r="F169" s="167" t="s">
        <v>238</v>
      </c>
      <c r="G169" s="168" t="s">
        <v>141</v>
      </c>
      <c r="H169" s="169">
        <v>2</v>
      </c>
      <c r="I169" s="170"/>
      <c r="J169" s="171">
        <f>ROUND(I169*H169,2)</f>
        <v>0</v>
      </c>
      <c r="K169" s="172"/>
      <c r="L169" s="173"/>
      <c r="M169" s="174" t="s">
        <v>1</v>
      </c>
      <c r="N169" s="175" t="s">
        <v>43</v>
      </c>
      <c r="O169" s="59"/>
      <c r="P169" s="156">
        <f>O169*H169</f>
        <v>0</v>
      </c>
      <c r="Q169" s="156">
        <v>0</v>
      </c>
      <c r="R169" s="156">
        <f>Q169*H169</f>
        <v>0</v>
      </c>
      <c r="S169" s="156">
        <v>0</v>
      </c>
      <c r="T169" s="157">
        <f>S169*H169</f>
        <v>0</v>
      </c>
      <c r="U169" s="33"/>
      <c r="V169" s="33"/>
      <c r="W169" s="33"/>
      <c r="X169" s="33"/>
      <c r="Y169" s="33"/>
      <c r="Z169" s="33"/>
      <c r="AA169" s="33"/>
      <c r="AB169" s="33"/>
      <c r="AC169" s="33"/>
      <c r="AD169" s="33"/>
      <c r="AE169" s="33"/>
      <c r="AR169" s="158" t="s">
        <v>148</v>
      </c>
      <c r="AT169" s="158" t="s">
        <v>138</v>
      </c>
      <c r="AU169" s="158" t="s">
        <v>86</v>
      </c>
      <c r="AY169" s="18" t="s">
        <v>127</v>
      </c>
      <c r="BE169" s="159">
        <f>IF(N169="základní",J169,0)</f>
        <v>0</v>
      </c>
      <c r="BF169" s="159">
        <f>IF(N169="snížená",J169,0)</f>
        <v>0</v>
      </c>
      <c r="BG169" s="159">
        <f>IF(N169="zákl. přenesená",J169,0)</f>
        <v>0</v>
      </c>
      <c r="BH169" s="159">
        <f>IF(N169="sníž. přenesená",J169,0)</f>
        <v>0</v>
      </c>
      <c r="BI169" s="159">
        <f>IF(N169="nulová",J169,0)</f>
        <v>0</v>
      </c>
      <c r="BJ169" s="18" t="s">
        <v>86</v>
      </c>
      <c r="BK169" s="159">
        <f>ROUND(I169*H169,2)</f>
        <v>0</v>
      </c>
      <c r="BL169" s="18" t="s">
        <v>148</v>
      </c>
      <c r="BM169" s="158" t="s">
        <v>239</v>
      </c>
    </row>
    <row r="170" spans="1:65" s="2" customFormat="1" ht="19.5">
      <c r="A170" s="33"/>
      <c r="B170" s="34"/>
      <c r="C170" s="33"/>
      <c r="D170" s="160" t="s">
        <v>136</v>
      </c>
      <c r="E170" s="33"/>
      <c r="F170" s="161" t="s">
        <v>238</v>
      </c>
      <c r="G170" s="33"/>
      <c r="H170" s="33"/>
      <c r="I170" s="162"/>
      <c r="J170" s="33"/>
      <c r="K170" s="33"/>
      <c r="L170" s="34"/>
      <c r="M170" s="163"/>
      <c r="N170" s="164"/>
      <c r="O170" s="59"/>
      <c r="P170" s="59"/>
      <c r="Q170" s="59"/>
      <c r="R170" s="59"/>
      <c r="S170" s="59"/>
      <c r="T170" s="60"/>
      <c r="U170" s="33"/>
      <c r="V170" s="33"/>
      <c r="W170" s="33"/>
      <c r="X170" s="33"/>
      <c r="Y170" s="33"/>
      <c r="Z170" s="33"/>
      <c r="AA170" s="33"/>
      <c r="AB170" s="33"/>
      <c r="AC170" s="33"/>
      <c r="AD170" s="33"/>
      <c r="AE170" s="33"/>
      <c r="AT170" s="18" t="s">
        <v>136</v>
      </c>
      <c r="AU170" s="18" t="s">
        <v>86</v>
      </c>
    </row>
    <row r="171" spans="1:65" s="2" customFormat="1" ht="33" customHeight="1">
      <c r="A171" s="33"/>
      <c r="B171" s="145"/>
      <c r="C171" s="165" t="s">
        <v>240</v>
      </c>
      <c r="D171" s="165" t="s">
        <v>138</v>
      </c>
      <c r="E171" s="166" t="s">
        <v>241</v>
      </c>
      <c r="F171" s="167" t="s">
        <v>242</v>
      </c>
      <c r="G171" s="168" t="s">
        <v>1</v>
      </c>
      <c r="H171" s="169">
        <v>2</v>
      </c>
      <c r="I171" s="170"/>
      <c r="J171" s="171">
        <f>ROUND(I171*H171,2)</f>
        <v>0</v>
      </c>
      <c r="K171" s="172"/>
      <c r="L171" s="173"/>
      <c r="M171" s="174" t="s">
        <v>1</v>
      </c>
      <c r="N171" s="175" t="s">
        <v>43</v>
      </c>
      <c r="O171" s="59"/>
      <c r="P171" s="156">
        <f>O171*H171</f>
        <v>0</v>
      </c>
      <c r="Q171" s="156">
        <v>0</v>
      </c>
      <c r="R171" s="156">
        <f>Q171*H171</f>
        <v>0</v>
      </c>
      <c r="S171" s="156">
        <v>0</v>
      </c>
      <c r="T171" s="157">
        <f>S171*H171</f>
        <v>0</v>
      </c>
      <c r="U171" s="33"/>
      <c r="V171" s="33"/>
      <c r="W171" s="33"/>
      <c r="X171" s="33"/>
      <c r="Y171" s="33"/>
      <c r="Z171" s="33"/>
      <c r="AA171" s="33"/>
      <c r="AB171" s="33"/>
      <c r="AC171" s="33"/>
      <c r="AD171" s="33"/>
      <c r="AE171" s="33"/>
      <c r="AR171" s="158" t="s">
        <v>142</v>
      </c>
      <c r="AT171" s="158" t="s">
        <v>138</v>
      </c>
      <c r="AU171" s="158" t="s">
        <v>86</v>
      </c>
      <c r="AY171" s="18" t="s">
        <v>127</v>
      </c>
      <c r="BE171" s="159">
        <f>IF(N171="základní",J171,0)</f>
        <v>0</v>
      </c>
      <c r="BF171" s="159">
        <f>IF(N171="snížená",J171,0)</f>
        <v>0</v>
      </c>
      <c r="BG171" s="159">
        <f>IF(N171="zákl. přenesená",J171,0)</f>
        <v>0</v>
      </c>
      <c r="BH171" s="159">
        <f>IF(N171="sníž. přenesená",J171,0)</f>
        <v>0</v>
      </c>
      <c r="BI171" s="159">
        <f>IF(N171="nulová",J171,0)</f>
        <v>0</v>
      </c>
      <c r="BJ171" s="18" t="s">
        <v>86</v>
      </c>
      <c r="BK171" s="159">
        <f>ROUND(I171*H171,2)</f>
        <v>0</v>
      </c>
      <c r="BL171" s="18" t="s">
        <v>134</v>
      </c>
      <c r="BM171" s="158" t="s">
        <v>243</v>
      </c>
    </row>
    <row r="172" spans="1:65" s="2" customFormat="1" ht="21.75" customHeight="1">
      <c r="A172" s="33"/>
      <c r="B172" s="145"/>
      <c r="C172" s="165" t="s">
        <v>244</v>
      </c>
      <c r="D172" s="165" t="s">
        <v>138</v>
      </c>
      <c r="E172" s="166" t="s">
        <v>245</v>
      </c>
      <c r="F172" s="167" t="s">
        <v>246</v>
      </c>
      <c r="G172" s="168" t="s">
        <v>141</v>
      </c>
      <c r="H172" s="169">
        <v>2</v>
      </c>
      <c r="I172" s="170"/>
      <c r="J172" s="171">
        <f>ROUND(I172*H172,2)</f>
        <v>0</v>
      </c>
      <c r="K172" s="172"/>
      <c r="L172" s="173"/>
      <c r="M172" s="174" t="s">
        <v>1</v>
      </c>
      <c r="N172" s="175" t="s">
        <v>43</v>
      </c>
      <c r="O172" s="59"/>
      <c r="P172" s="156">
        <f>O172*H172</f>
        <v>0</v>
      </c>
      <c r="Q172" s="156">
        <v>0</v>
      </c>
      <c r="R172" s="156">
        <f>Q172*H172</f>
        <v>0</v>
      </c>
      <c r="S172" s="156">
        <v>0</v>
      </c>
      <c r="T172" s="157">
        <f>S172*H172</f>
        <v>0</v>
      </c>
      <c r="U172" s="33"/>
      <c r="V172" s="33"/>
      <c r="W172" s="33"/>
      <c r="X172" s="33"/>
      <c r="Y172" s="33"/>
      <c r="Z172" s="33"/>
      <c r="AA172" s="33"/>
      <c r="AB172" s="33"/>
      <c r="AC172" s="33"/>
      <c r="AD172" s="33"/>
      <c r="AE172" s="33"/>
      <c r="AR172" s="158" t="s">
        <v>88</v>
      </c>
      <c r="AT172" s="158" t="s">
        <v>138</v>
      </c>
      <c r="AU172" s="158" t="s">
        <v>86</v>
      </c>
      <c r="AY172" s="18" t="s">
        <v>127</v>
      </c>
      <c r="BE172" s="159">
        <f>IF(N172="základní",J172,0)</f>
        <v>0</v>
      </c>
      <c r="BF172" s="159">
        <f>IF(N172="snížená",J172,0)</f>
        <v>0</v>
      </c>
      <c r="BG172" s="159">
        <f>IF(N172="zákl. přenesená",J172,0)</f>
        <v>0</v>
      </c>
      <c r="BH172" s="159">
        <f>IF(N172="sníž. přenesená",J172,0)</f>
        <v>0</v>
      </c>
      <c r="BI172" s="159">
        <f>IF(N172="nulová",J172,0)</f>
        <v>0</v>
      </c>
      <c r="BJ172" s="18" t="s">
        <v>86</v>
      </c>
      <c r="BK172" s="159">
        <f>ROUND(I172*H172,2)</f>
        <v>0</v>
      </c>
      <c r="BL172" s="18" t="s">
        <v>86</v>
      </c>
      <c r="BM172" s="158" t="s">
        <v>247</v>
      </c>
    </row>
    <row r="173" spans="1:65" s="2" customFormat="1">
      <c r="A173" s="33"/>
      <c r="B173" s="34"/>
      <c r="C173" s="33"/>
      <c r="D173" s="160" t="s">
        <v>136</v>
      </c>
      <c r="E173" s="33"/>
      <c r="F173" s="161" t="s">
        <v>246</v>
      </c>
      <c r="G173" s="33"/>
      <c r="H173" s="33"/>
      <c r="I173" s="162"/>
      <c r="J173" s="33"/>
      <c r="K173" s="33"/>
      <c r="L173" s="34"/>
      <c r="M173" s="163"/>
      <c r="N173" s="164"/>
      <c r="O173" s="59"/>
      <c r="P173" s="59"/>
      <c r="Q173" s="59"/>
      <c r="R173" s="59"/>
      <c r="S173" s="59"/>
      <c r="T173" s="60"/>
      <c r="U173" s="33"/>
      <c r="V173" s="33"/>
      <c r="W173" s="33"/>
      <c r="X173" s="33"/>
      <c r="Y173" s="33"/>
      <c r="Z173" s="33"/>
      <c r="AA173" s="33"/>
      <c r="AB173" s="33"/>
      <c r="AC173" s="33"/>
      <c r="AD173" s="33"/>
      <c r="AE173" s="33"/>
      <c r="AT173" s="18" t="s">
        <v>136</v>
      </c>
      <c r="AU173" s="18" t="s">
        <v>86</v>
      </c>
    </row>
    <row r="174" spans="1:65" s="2" customFormat="1" ht="24.2" customHeight="1">
      <c r="A174" s="33"/>
      <c r="B174" s="145"/>
      <c r="C174" s="165" t="s">
        <v>248</v>
      </c>
      <c r="D174" s="165" t="s">
        <v>138</v>
      </c>
      <c r="E174" s="166" t="s">
        <v>249</v>
      </c>
      <c r="F174" s="167" t="s">
        <v>250</v>
      </c>
      <c r="G174" s="168" t="s">
        <v>141</v>
      </c>
      <c r="H174" s="169">
        <v>2</v>
      </c>
      <c r="I174" s="170"/>
      <c r="J174" s="171">
        <f>ROUND(I174*H174,2)</f>
        <v>0</v>
      </c>
      <c r="K174" s="172"/>
      <c r="L174" s="173"/>
      <c r="M174" s="174" t="s">
        <v>1</v>
      </c>
      <c r="N174" s="175" t="s">
        <v>43</v>
      </c>
      <c r="O174" s="59"/>
      <c r="P174" s="156">
        <f>O174*H174</f>
        <v>0</v>
      </c>
      <c r="Q174" s="156">
        <v>0</v>
      </c>
      <c r="R174" s="156">
        <f>Q174*H174</f>
        <v>0</v>
      </c>
      <c r="S174" s="156">
        <v>0</v>
      </c>
      <c r="T174" s="157">
        <f>S174*H174</f>
        <v>0</v>
      </c>
      <c r="U174" s="33"/>
      <c r="V174" s="33"/>
      <c r="W174" s="33"/>
      <c r="X174" s="33"/>
      <c r="Y174" s="33"/>
      <c r="Z174" s="33"/>
      <c r="AA174" s="33"/>
      <c r="AB174" s="33"/>
      <c r="AC174" s="33"/>
      <c r="AD174" s="33"/>
      <c r="AE174" s="33"/>
      <c r="AR174" s="158" t="s">
        <v>88</v>
      </c>
      <c r="AT174" s="158" t="s">
        <v>138</v>
      </c>
      <c r="AU174" s="158" t="s">
        <v>86</v>
      </c>
      <c r="AY174" s="18" t="s">
        <v>127</v>
      </c>
      <c r="BE174" s="159">
        <f>IF(N174="základní",J174,0)</f>
        <v>0</v>
      </c>
      <c r="BF174" s="159">
        <f>IF(N174="snížená",J174,0)</f>
        <v>0</v>
      </c>
      <c r="BG174" s="159">
        <f>IF(N174="zákl. přenesená",J174,0)</f>
        <v>0</v>
      </c>
      <c r="BH174" s="159">
        <f>IF(N174="sníž. přenesená",J174,0)</f>
        <v>0</v>
      </c>
      <c r="BI174" s="159">
        <f>IF(N174="nulová",J174,0)</f>
        <v>0</v>
      </c>
      <c r="BJ174" s="18" t="s">
        <v>86</v>
      </c>
      <c r="BK174" s="159">
        <f>ROUND(I174*H174,2)</f>
        <v>0</v>
      </c>
      <c r="BL174" s="18" t="s">
        <v>86</v>
      </c>
      <c r="BM174" s="158" t="s">
        <v>251</v>
      </c>
    </row>
    <row r="175" spans="1:65" s="2" customFormat="1">
      <c r="A175" s="33"/>
      <c r="B175" s="34"/>
      <c r="C175" s="33"/>
      <c r="D175" s="160" t="s">
        <v>136</v>
      </c>
      <c r="E175" s="33"/>
      <c r="F175" s="161" t="s">
        <v>250</v>
      </c>
      <c r="G175" s="33"/>
      <c r="H175" s="33"/>
      <c r="I175" s="162"/>
      <c r="J175" s="33"/>
      <c r="K175" s="33"/>
      <c r="L175" s="34"/>
      <c r="M175" s="163"/>
      <c r="N175" s="164"/>
      <c r="O175" s="59"/>
      <c r="P175" s="59"/>
      <c r="Q175" s="59"/>
      <c r="R175" s="59"/>
      <c r="S175" s="59"/>
      <c r="T175" s="60"/>
      <c r="U175" s="33"/>
      <c r="V175" s="33"/>
      <c r="W175" s="33"/>
      <c r="X175" s="33"/>
      <c r="Y175" s="33"/>
      <c r="Z175" s="33"/>
      <c r="AA175" s="33"/>
      <c r="AB175" s="33"/>
      <c r="AC175" s="33"/>
      <c r="AD175" s="33"/>
      <c r="AE175" s="33"/>
      <c r="AT175" s="18" t="s">
        <v>136</v>
      </c>
      <c r="AU175" s="18" t="s">
        <v>86</v>
      </c>
    </row>
    <row r="176" spans="1:65" s="2" customFormat="1" ht="24.2" customHeight="1">
      <c r="A176" s="33"/>
      <c r="B176" s="145"/>
      <c r="C176" s="165" t="s">
        <v>252</v>
      </c>
      <c r="D176" s="165" t="s">
        <v>138</v>
      </c>
      <c r="E176" s="166" t="s">
        <v>253</v>
      </c>
      <c r="F176" s="167" t="s">
        <v>254</v>
      </c>
      <c r="G176" s="168" t="s">
        <v>141</v>
      </c>
      <c r="H176" s="169">
        <v>2</v>
      </c>
      <c r="I176" s="170"/>
      <c r="J176" s="171">
        <f>ROUND(I176*H176,2)</f>
        <v>0</v>
      </c>
      <c r="K176" s="172"/>
      <c r="L176" s="173"/>
      <c r="M176" s="174" t="s">
        <v>1</v>
      </c>
      <c r="N176" s="175" t="s">
        <v>43</v>
      </c>
      <c r="O176" s="59"/>
      <c r="P176" s="156">
        <f>O176*H176</f>
        <v>0</v>
      </c>
      <c r="Q176" s="156">
        <v>0</v>
      </c>
      <c r="R176" s="156">
        <f>Q176*H176</f>
        <v>0</v>
      </c>
      <c r="S176" s="156">
        <v>0</v>
      </c>
      <c r="T176" s="157">
        <f>S176*H176</f>
        <v>0</v>
      </c>
      <c r="U176" s="33"/>
      <c r="V176" s="33"/>
      <c r="W176" s="33"/>
      <c r="X176" s="33"/>
      <c r="Y176" s="33"/>
      <c r="Z176" s="33"/>
      <c r="AA176" s="33"/>
      <c r="AB176" s="33"/>
      <c r="AC176" s="33"/>
      <c r="AD176" s="33"/>
      <c r="AE176" s="33"/>
      <c r="AR176" s="158" t="s">
        <v>88</v>
      </c>
      <c r="AT176" s="158" t="s">
        <v>138</v>
      </c>
      <c r="AU176" s="158" t="s">
        <v>86</v>
      </c>
      <c r="AY176" s="18" t="s">
        <v>127</v>
      </c>
      <c r="BE176" s="159">
        <f>IF(N176="základní",J176,0)</f>
        <v>0</v>
      </c>
      <c r="BF176" s="159">
        <f>IF(N176="snížená",J176,0)</f>
        <v>0</v>
      </c>
      <c r="BG176" s="159">
        <f>IF(N176="zákl. přenesená",J176,0)</f>
        <v>0</v>
      </c>
      <c r="BH176" s="159">
        <f>IF(N176="sníž. přenesená",J176,0)</f>
        <v>0</v>
      </c>
      <c r="BI176" s="159">
        <f>IF(N176="nulová",J176,0)</f>
        <v>0</v>
      </c>
      <c r="BJ176" s="18" t="s">
        <v>86</v>
      </c>
      <c r="BK176" s="159">
        <f>ROUND(I176*H176,2)</f>
        <v>0</v>
      </c>
      <c r="BL176" s="18" t="s">
        <v>86</v>
      </c>
      <c r="BM176" s="158" t="s">
        <v>255</v>
      </c>
    </row>
    <row r="177" spans="1:65" s="2" customFormat="1" ht="19.5">
      <c r="A177" s="33"/>
      <c r="B177" s="34"/>
      <c r="C177" s="33"/>
      <c r="D177" s="160" t="s">
        <v>136</v>
      </c>
      <c r="E177" s="33"/>
      <c r="F177" s="161" t="s">
        <v>254</v>
      </c>
      <c r="G177" s="33"/>
      <c r="H177" s="33"/>
      <c r="I177" s="162"/>
      <c r="J177" s="33"/>
      <c r="K177" s="33"/>
      <c r="L177" s="34"/>
      <c r="M177" s="163"/>
      <c r="N177" s="164"/>
      <c r="O177" s="59"/>
      <c r="P177" s="59"/>
      <c r="Q177" s="59"/>
      <c r="R177" s="59"/>
      <c r="S177" s="59"/>
      <c r="T177" s="60"/>
      <c r="U177" s="33"/>
      <c r="V177" s="33"/>
      <c r="W177" s="33"/>
      <c r="X177" s="33"/>
      <c r="Y177" s="33"/>
      <c r="Z177" s="33"/>
      <c r="AA177" s="33"/>
      <c r="AB177" s="33"/>
      <c r="AC177" s="33"/>
      <c r="AD177" s="33"/>
      <c r="AE177" s="33"/>
      <c r="AT177" s="18" t="s">
        <v>136</v>
      </c>
      <c r="AU177" s="18" t="s">
        <v>86</v>
      </c>
    </row>
    <row r="178" spans="1:65" s="2" customFormat="1" ht="16.5" customHeight="1">
      <c r="A178" s="33"/>
      <c r="B178" s="145"/>
      <c r="C178" s="165" t="s">
        <v>256</v>
      </c>
      <c r="D178" s="165" t="s">
        <v>138</v>
      </c>
      <c r="E178" s="166" t="s">
        <v>257</v>
      </c>
      <c r="F178" s="167" t="s">
        <v>258</v>
      </c>
      <c r="G178" s="168" t="s">
        <v>141</v>
      </c>
      <c r="H178" s="169">
        <v>2</v>
      </c>
      <c r="I178" s="170"/>
      <c r="J178" s="171">
        <f>ROUND(I178*H178,2)</f>
        <v>0</v>
      </c>
      <c r="K178" s="172"/>
      <c r="L178" s="173"/>
      <c r="M178" s="174" t="s">
        <v>1</v>
      </c>
      <c r="N178" s="175" t="s">
        <v>43</v>
      </c>
      <c r="O178" s="59"/>
      <c r="P178" s="156">
        <f>O178*H178</f>
        <v>0</v>
      </c>
      <c r="Q178" s="156">
        <v>0</v>
      </c>
      <c r="R178" s="156">
        <f>Q178*H178</f>
        <v>0</v>
      </c>
      <c r="S178" s="156">
        <v>0</v>
      </c>
      <c r="T178" s="157">
        <f>S178*H178</f>
        <v>0</v>
      </c>
      <c r="U178" s="33"/>
      <c r="V178" s="33"/>
      <c r="W178" s="33"/>
      <c r="X178" s="33"/>
      <c r="Y178" s="33"/>
      <c r="Z178" s="33"/>
      <c r="AA178" s="33"/>
      <c r="AB178" s="33"/>
      <c r="AC178" s="33"/>
      <c r="AD178" s="33"/>
      <c r="AE178" s="33"/>
      <c r="AR178" s="158" t="s">
        <v>142</v>
      </c>
      <c r="AT178" s="158" t="s">
        <v>138</v>
      </c>
      <c r="AU178" s="158" t="s">
        <v>86</v>
      </c>
      <c r="AY178" s="18" t="s">
        <v>127</v>
      </c>
      <c r="BE178" s="159">
        <f>IF(N178="základní",J178,0)</f>
        <v>0</v>
      </c>
      <c r="BF178" s="159">
        <f>IF(N178="snížená",J178,0)</f>
        <v>0</v>
      </c>
      <c r="BG178" s="159">
        <f>IF(N178="zákl. přenesená",J178,0)</f>
        <v>0</v>
      </c>
      <c r="BH178" s="159">
        <f>IF(N178="sníž. přenesená",J178,0)</f>
        <v>0</v>
      </c>
      <c r="BI178" s="159">
        <f>IF(N178="nulová",J178,0)</f>
        <v>0</v>
      </c>
      <c r="BJ178" s="18" t="s">
        <v>86</v>
      </c>
      <c r="BK178" s="159">
        <f>ROUND(I178*H178,2)</f>
        <v>0</v>
      </c>
      <c r="BL178" s="18" t="s">
        <v>134</v>
      </c>
      <c r="BM178" s="158" t="s">
        <v>259</v>
      </c>
    </row>
    <row r="179" spans="1:65" s="2" customFormat="1">
      <c r="A179" s="33"/>
      <c r="B179" s="34"/>
      <c r="C179" s="33"/>
      <c r="D179" s="160" t="s">
        <v>136</v>
      </c>
      <c r="E179" s="33"/>
      <c r="F179" s="161" t="s">
        <v>258</v>
      </c>
      <c r="G179" s="33"/>
      <c r="H179" s="33"/>
      <c r="I179" s="162"/>
      <c r="J179" s="33"/>
      <c r="K179" s="33"/>
      <c r="L179" s="34"/>
      <c r="M179" s="163"/>
      <c r="N179" s="164"/>
      <c r="O179" s="59"/>
      <c r="P179" s="59"/>
      <c r="Q179" s="59"/>
      <c r="R179" s="59"/>
      <c r="S179" s="59"/>
      <c r="T179" s="60"/>
      <c r="U179" s="33"/>
      <c r="V179" s="33"/>
      <c r="W179" s="33"/>
      <c r="X179" s="33"/>
      <c r="Y179" s="33"/>
      <c r="Z179" s="33"/>
      <c r="AA179" s="33"/>
      <c r="AB179" s="33"/>
      <c r="AC179" s="33"/>
      <c r="AD179" s="33"/>
      <c r="AE179" s="33"/>
      <c r="AT179" s="18" t="s">
        <v>136</v>
      </c>
      <c r="AU179" s="18" t="s">
        <v>86</v>
      </c>
    </row>
    <row r="180" spans="1:65" s="2" customFormat="1" ht="33" customHeight="1">
      <c r="A180" s="33"/>
      <c r="B180" s="145"/>
      <c r="C180" s="165" t="s">
        <v>260</v>
      </c>
      <c r="D180" s="165" t="s">
        <v>138</v>
      </c>
      <c r="E180" s="166" t="s">
        <v>261</v>
      </c>
      <c r="F180" s="167" t="s">
        <v>262</v>
      </c>
      <c r="G180" s="168" t="s">
        <v>141</v>
      </c>
      <c r="H180" s="169">
        <v>2</v>
      </c>
      <c r="I180" s="170"/>
      <c r="J180" s="171">
        <f>ROUND(I180*H180,2)</f>
        <v>0</v>
      </c>
      <c r="K180" s="172"/>
      <c r="L180" s="173"/>
      <c r="M180" s="174" t="s">
        <v>1</v>
      </c>
      <c r="N180" s="175" t="s">
        <v>43</v>
      </c>
      <c r="O180" s="59"/>
      <c r="P180" s="156">
        <f>O180*H180</f>
        <v>0</v>
      </c>
      <c r="Q180" s="156">
        <v>0</v>
      </c>
      <c r="R180" s="156">
        <f>Q180*H180</f>
        <v>0</v>
      </c>
      <c r="S180" s="156">
        <v>0</v>
      </c>
      <c r="T180" s="157">
        <f>S180*H180</f>
        <v>0</v>
      </c>
      <c r="U180" s="33"/>
      <c r="V180" s="33"/>
      <c r="W180" s="33"/>
      <c r="X180" s="33"/>
      <c r="Y180" s="33"/>
      <c r="Z180" s="33"/>
      <c r="AA180" s="33"/>
      <c r="AB180" s="33"/>
      <c r="AC180" s="33"/>
      <c r="AD180" s="33"/>
      <c r="AE180" s="33"/>
      <c r="AR180" s="158" t="s">
        <v>88</v>
      </c>
      <c r="AT180" s="158" t="s">
        <v>138</v>
      </c>
      <c r="AU180" s="158" t="s">
        <v>86</v>
      </c>
      <c r="AY180" s="18" t="s">
        <v>127</v>
      </c>
      <c r="BE180" s="159">
        <f>IF(N180="základní",J180,0)</f>
        <v>0</v>
      </c>
      <c r="BF180" s="159">
        <f>IF(N180="snížená",J180,0)</f>
        <v>0</v>
      </c>
      <c r="BG180" s="159">
        <f>IF(N180="zákl. přenesená",J180,0)</f>
        <v>0</v>
      </c>
      <c r="BH180" s="159">
        <f>IF(N180="sníž. přenesená",J180,0)</f>
        <v>0</v>
      </c>
      <c r="BI180" s="159">
        <f>IF(N180="nulová",J180,0)</f>
        <v>0</v>
      </c>
      <c r="BJ180" s="18" t="s">
        <v>86</v>
      </c>
      <c r="BK180" s="159">
        <f>ROUND(I180*H180,2)</f>
        <v>0</v>
      </c>
      <c r="BL180" s="18" t="s">
        <v>86</v>
      </c>
      <c r="BM180" s="158" t="s">
        <v>263</v>
      </c>
    </row>
    <row r="181" spans="1:65" s="2" customFormat="1" ht="19.5">
      <c r="A181" s="33"/>
      <c r="B181" s="34"/>
      <c r="C181" s="33"/>
      <c r="D181" s="160" t="s">
        <v>136</v>
      </c>
      <c r="E181" s="33"/>
      <c r="F181" s="161" t="s">
        <v>262</v>
      </c>
      <c r="G181" s="33"/>
      <c r="H181" s="33"/>
      <c r="I181" s="162"/>
      <c r="J181" s="33"/>
      <c r="K181" s="33"/>
      <c r="L181" s="34"/>
      <c r="M181" s="163"/>
      <c r="N181" s="164"/>
      <c r="O181" s="59"/>
      <c r="P181" s="59"/>
      <c r="Q181" s="59"/>
      <c r="R181" s="59"/>
      <c r="S181" s="59"/>
      <c r="T181" s="60"/>
      <c r="U181" s="33"/>
      <c r="V181" s="33"/>
      <c r="W181" s="33"/>
      <c r="X181" s="33"/>
      <c r="Y181" s="33"/>
      <c r="Z181" s="33"/>
      <c r="AA181" s="33"/>
      <c r="AB181" s="33"/>
      <c r="AC181" s="33"/>
      <c r="AD181" s="33"/>
      <c r="AE181" s="33"/>
      <c r="AT181" s="18" t="s">
        <v>136</v>
      </c>
      <c r="AU181" s="18" t="s">
        <v>86</v>
      </c>
    </row>
    <row r="182" spans="1:65" s="2" customFormat="1" ht="16.5" customHeight="1">
      <c r="A182" s="33"/>
      <c r="B182" s="145"/>
      <c r="C182" s="165" t="s">
        <v>264</v>
      </c>
      <c r="D182" s="165" t="s">
        <v>138</v>
      </c>
      <c r="E182" s="166" t="s">
        <v>265</v>
      </c>
      <c r="F182" s="167" t="s">
        <v>266</v>
      </c>
      <c r="G182" s="168" t="s">
        <v>141</v>
      </c>
      <c r="H182" s="169">
        <v>2</v>
      </c>
      <c r="I182" s="170"/>
      <c r="J182" s="171">
        <f>ROUND(I182*H182,2)</f>
        <v>0</v>
      </c>
      <c r="K182" s="172"/>
      <c r="L182" s="173"/>
      <c r="M182" s="174" t="s">
        <v>1</v>
      </c>
      <c r="N182" s="175" t="s">
        <v>43</v>
      </c>
      <c r="O182" s="59"/>
      <c r="P182" s="156">
        <f>O182*H182</f>
        <v>0</v>
      </c>
      <c r="Q182" s="156">
        <v>0</v>
      </c>
      <c r="R182" s="156">
        <f>Q182*H182</f>
        <v>0</v>
      </c>
      <c r="S182" s="156">
        <v>0</v>
      </c>
      <c r="T182" s="157">
        <f>S182*H182</f>
        <v>0</v>
      </c>
      <c r="U182" s="33"/>
      <c r="V182" s="33"/>
      <c r="W182" s="33"/>
      <c r="X182" s="33"/>
      <c r="Y182" s="33"/>
      <c r="Z182" s="33"/>
      <c r="AA182" s="33"/>
      <c r="AB182" s="33"/>
      <c r="AC182" s="33"/>
      <c r="AD182" s="33"/>
      <c r="AE182" s="33"/>
      <c r="AR182" s="158" t="s">
        <v>88</v>
      </c>
      <c r="AT182" s="158" t="s">
        <v>138</v>
      </c>
      <c r="AU182" s="158" t="s">
        <v>86</v>
      </c>
      <c r="AY182" s="18" t="s">
        <v>127</v>
      </c>
      <c r="BE182" s="159">
        <f>IF(N182="základní",J182,0)</f>
        <v>0</v>
      </c>
      <c r="BF182" s="159">
        <f>IF(N182="snížená",J182,0)</f>
        <v>0</v>
      </c>
      <c r="BG182" s="159">
        <f>IF(N182="zákl. přenesená",J182,0)</f>
        <v>0</v>
      </c>
      <c r="BH182" s="159">
        <f>IF(N182="sníž. přenesená",J182,0)</f>
        <v>0</v>
      </c>
      <c r="BI182" s="159">
        <f>IF(N182="nulová",J182,0)</f>
        <v>0</v>
      </c>
      <c r="BJ182" s="18" t="s">
        <v>86</v>
      </c>
      <c r="BK182" s="159">
        <f>ROUND(I182*H182,2)</f>
        <v>0</v>
      </c>
      <c r="BL182" s="18" t="s">
        <v>86</v>
      </c>
      <c r="BM182" s="158" t="s">
        <v>267</v>
      </c>
    </row>
    <row r="183" spans="1:65" s="2" customFormat="1">
      <c r="A183" s="33"/>
      <c r="B183" s="34"/>
      <c r="C183" s="33"/>
      <c r="D183" s="160" t="s">
        <v>136</v>
      </c>
      <c r="E183" s="33"/>
      <c r="F183" s="161" t="s">
        <v>266</v>
      </c>
      <c r="G183" s="33"/>
      <c r="H183" s="33"/>
      <c r="I183" s="162"/>
      <c r="J183" s="33"/>
      <c r="K183" s="33"/>
      <c r="L183" s="34"/>
      <c r="M183" s="163"/>
      <c r="N183" s="164"/>
      <c r="O183" s="59"/>
      <c r="P183" s="59"/>
      <c r="Q183" s="59"/>
      <c r="R183" s="59"/>
      <c r="S183" s="59"/>
      <c r="T183" s="60"/>
      <c r="U183" s="33"/>
      <c r="V183" s="33"/>
      <c r="W183" s="33"/>
      <c r="X183" s="33"/>
      <c r="Y183" s="33"/>
      <c r="Z183" s="33"/>
      <c r="AA183" s="33"/>
      <c r="AB183" s="33"/>
      <c r="AC183" s="33"/>
      <c r="AD183" s="33"/>
      <c r="AE183" s="33"/>
      <c r="AT183" s="18" t="s">
        <v>136</v>
      </c>
      <c r="AU183" s="18" t="s">
        <v>86</v>
      </c>
    </row>
    <row r="184" spans="1:65" s="2" customFormat="1" ht="24.2" customHeight="1">
      <c r="A184" s="33"/>
      <c r="B184" s="145"/>
      <c r="C184" s="146" t="s">
        <v>268</v>
      </c>
      <c r="D184" s="146" t="s">
        <v>130</v>
      </c>
      <c r="E184" s="147" t="s">
        <v>269</v>
      </c>
      <c r="F184" s="148" t="s">
        <v>270</v>
      </c>
      <c r="G184" s="149" t="s">
        <v>141</v>
      </c>
      <c r="H184" s="150">
        <v>5</v>
      </c>
      <c r="I184" s="151"/>
      <c r="J184" s="152">
        <f>ROUND(I184*H184,2)</f>
        <v>0</v>
      </c>
      <c r="K184" s="153"/>
      <c r="L184" s="34"/>
      <c r="M184" s="154" t="s">
        <v>1</v>
      </c>
      <c r="N184" s="155" t="s">
        <v>43</v>
      </c>
      <c r="O184" s="59"/>
      <c r="P184" s="156">
        <f>O184*H184</f>
        <v>0</v>
      </c>
      <c r="Q184" s="156">
        <v>0</v>
      </c>
      <c r="R184" s="156">
        <f>Q184*H184</f>
        <v>0</v>
      </c>
      <c r="S184" s="156">
        <v>0</v>
      </c>
      <c r="T184" s="157">
        <f>S184*H184</f>
        <v>0</v>
      </c>
      <c r="U184" s="33"/>
      <c r="V184" s="33"/>
      <c r="W184" s="33"/>
      <c r="X184" s="33"/>
      <c r="Y184" s="33"/>
      <c r="Z184" s="33"/>
      <c r="AA184" s="33"/>
      <c r="AB184" s="33"/>
      <c r="AC184" s="33"/>
      <c r="AD184" s="33"/>
      <c r="AE184" s="33"/>
      <c r="AR184" s="158" t="s">
        <v>168</v>
      </c>
      <c r="AT184" s="158" t="s">
        <v>130</v>
      </c>
      <c r="AU184" s="158" t="s">
        <v>86</v>
      </c>
      <c r="AY184" s="18" t="s">
        <v>127</v>
      </c>
      <c r="BE184" s="159">
        <f>IF(N184="základní",J184,0)</f>
        <v>0</v>
      </c>
      <c r="BF184" s="159">
        <f>IF(N184="snížená",J184,0)</f>
        <v>0</v>
      </c>
      <c r="BG184" s="159">
        <f>IF(N184="zákl. přenesená",J184,0)</f>
        <v>0</v>
      </c>
      <c r="BH184" s="159">
        <f>IF(N184="sníž. přenesená",J184,0)</f>
        <v>0</v>
      </c>
      <c r="BI184" s="159">
        <f>IF(N184="nulová",J184,0)</f>
        <v>0</v>
      </c>
      <c r="BJ184" s="18" t="s">
        <v>86</v>
      </c>
      <c r="BK184" s="159">
        <f>ROUND(I184*H184,2)</f>
        <v>0</v>
      </c>
      <c r="BL184" s="18" t="s">
        <v>168</v>
      </c>
      <c r="BM184" s="158" t="s">
        <v>271</v>
      </c>
    </row>
    <row r="185" spans="1:65" s="2" customFormat="1" ht="48.75">
      <c r="A185" s="33"/>
      <c r="B185" s="34"/>
      <c r="C185" s="33"/>
      <c r="D185" s="160" t="s">
        <v>136</v>
      </c>
      <c r="E185" s="33"/>
      <c r="F185" s="161" t="s">
        <v>272</v>
      </c>
      <c r="G185" s="33"/>
      <c r="H185" s="33"/>
      <c r="I185" s="162"/>
      <c r="J185" s="33"/>
      <c r="K185" s="33"/>
      <c r="L185" s="34"/>
      <c r="M185" s="163"/>
      <c r="N185" s="164"/>
      <c r="O185" s="59"/>
      <c r="P185" s="59"/>
      <c r="Q185" s="59"/>
      <c r="R185" s="59"/>
      <c r="S185" s="59"/>
      <c r="T185" s="60"/>
      <c r="U185" s="33"/>
      <c r="V185" s="33"/>
      <c r="W185" s="33"/>
      <c r="X185" s="33"/>
      <c r="Y185" s="33"/>
      <c r="Z185" s="33"/>
      <c r="AA185" s="33"/>
      <c r="AB185" s="33"/>
      <c r="AC185" s="33"/>
      <c r="AD185" s="33"/>
      <c r="AE185" s="33"/>
      <c r="AT185" s="18" t="s">
        <v>136</v>
      </c>
      <c r="AU185" s="18" t="s">
        <v>86</v>
      </c>
    </row>
    <row r="186" spans="1:65" s="2" customFormat="1" ht="24.2" customHeight="1">
      <c r="A186" s="33"/>
      <c r="B186" s="145"/>
      <c r="C186" s="146" t="s">
        <v>273</v>
      </c>
      <c r="D186" s="146" t="s">
        <v>130</v>
      </c>
      <c r="E186" s="147" t="s">
        <v>274</v>
      </c>
      <c r="F186" s="148" t="s">
        <v>275</v>
      </c>
      <c r="G186" s="149" t="s">
        <v>141</v>
      </c>
      <c r="H186" s="150">
        <v>5</v>
      </c>
      <c r="I186" s="151"/>
      <c r="J186" s="152">
        <f>ROUND(I186*H186,2)</f>
        <v>0</v>
      </c>
      <c r="K186" s="153"/>
      <c r="L186" s="34"/>
      <c r="M186" s="154" t="s">
        <v>1</v>
      </c>
      <c r="N186" s="155" t="s">
        <v>43</v>
      </c>
      <c r="O186" s="59"/>
      <c r="P186" s="156">
        <f>O186*H186</f>
        <v>0</v>
      </c>
      <c r="Q186" s="156">
        <v>0</v>
      </c>
      <c r="R186" s="156">
        <f>Q186*H186</f>
        <v>0</v>
      </c>
      <c r="S186" s="156">
        <v>0</v>
      </c>
      <c r="T186" s="157">
        <f>S186*H186</f>
        <v>0</v>
      </c>
      <c r="U186" s="33"/>
      <c r="V186" s="33"/>
      <c r="W186" s="33"/>
      <c r="X186" s="33"/>
      <c r="Y186" s="33"/>
      <c r="Z186" s="33"/>
      <c r="AA186" s="33"/>
      <c r="AB186" s="33"/>
      <c r="AC186" s="33"/>
      <c r="AD186" s="33"/>
      <c r="AE186" s="33"/>
      <c r="AR186" s="158" t="s">
        <v>168</v>
      </c>
      <c r="AT186" s="158" t="s">
        <v>130</v>
      </c>
      <c r="AU186" s="158" t="s">
        <v>86</v>
      </c>
      <c r="AY186" s="18" t="s">
        <v>127</v>
      </c>
      <c r="BE186" s="159">
        <f>IF(N186="základní",J186,0)</f>
        <v>0</v>
      </c>
      <c r="BF186" s="159">
        <f>IF(N186="snížená",J186,0)</f>
        <v>0</v>
      </c>
      <c r="BG186" s="159">
        <f>IF(N186="zákl. přenesená",J186,0)</f>
        <v>0</v>
      </c>
      <c r="BH186" s="159">
        <f>IF(N186="sníž. přenesená",J186,0)</f>
        <v>0</v>
      </c>
      <c r="BI186" s="159">
        <f>IF(N186="nulová",J186,0)</f>
        <v>0</v>
      </c>
      <c r="BJ186" s="18" t="s">
        <v>86</v>
      </c>
      <c r="BK186" s="159">
        <f>ROUND(I186*H186,2)</f>
        <v>0</v>
      </c>
      <c r="BL186" s="18" t="s">
        <v>168</v>
      </c>
      <c r="BM186" s="158" t="s">
        <v>276</v>
      </c>
    </row>
    <row r="187" spans="1:65" s="2" customFormat="1" ht="19.5">
      <c r="A187" s="33"/>
      <c r="B187" s="34"/>
      <c r="C187" s="33"/>
      <c r="D187" s="160" t="s">
        <v>136</v>
      </c>
      <c r="E187" s="33"/>
      <c r="F187" s="161" t="s">
        <v>275</v>
      </c>
      <c r="G187" s="33"/>
      <c r="H187" s="33"/>
      <c r="I187" s="162"/>
      <c r="J187" s="33"/>
      <c r="K187" s="33"/>
      <c r="L187" s="34"/>
      <c r="M187" s="163"/>
      <c r="N187" s="164"/>
      <c r="O187" s="59"/>
      <c r="P187" s="59"/>
      <c r="Q187" s="59"/>
      <c r="R187" s="59"/>
      <c r="S187" s="59"/>
      <c r="T187" s="60"/>
      <c r="U187" s="33"/>
      <c r="V187" s="33"/>
      <c r="W187" s="33"/>
      <c r="X187" s="33"/>
      <c r="Y187" s="33"/>
      <c r="Z187" s="33"/>
      <c r="AA187" s="33"/>
      <c r="AB187" s="33"/>
      <c r="AC187" s="33"/>
      <c r="AD187" s="33"/>
      <c r="AE187" s="33"/>
      <c r="AT187" s="18" t="s">
        <v>136</v>
      </c>
      <c r="AU187" s="18" t="s">
        <v>86</v>
      </c>
    </row>
    <row r="188" spans="1:65" s="2" customFormat="1" ht="16.5" customHeight="1">
      <c r="A188" s="33"/>
      <c r="B188" s="145"/>
      <c r="C188" s="146" t="s">
        <v>277</v>
      </c>
      <c r="D188" s="146" t="s">
        <v>130</v>
      </c>
      <c r="E188" s="147" t="s">
        <v>278</v>
      </c>
      <c r="F188" s="148" t="s">
        <v>279</v>
      </c>
      <c r="G188" s="149" t="s">
        <v>141</v>
      </c>
      <c r="H188" s="150">
        <v>1</v>
      </c>
      <c r="I188" s="151"/>
      <c r="J188" s="152">
        <f>ROUND(I188*H188,2)</f>
        <v>0</v>
      </c>
      <c r="K188" s="153"/>
      <c r="L188" s="34"/>
      <c r="M188" s="154" t="s">
        <v>1</v>
      </c>
      <c r="N188" s="155" t="s">
        <v>43</v>
      </c>
      <c r="O188" s="59"/>
      <c r="P188" s="156">
        <f>O188*H188</f>
        <v>0</v>
      </c>
      <c r="Q188" s="156">
        <v>0</v>
      </c>
      <c r="R188" s="156">
        <f>Q188*H188</f>
        <v>0</v>
      </c>
      <c r="S188" s="156">
        <v>0</v>
      </c>
      <c r="T188" s="157">
        <f>S188*H188</f>
        <v>0</v>
      </c>
      <c r="U188" s="33"/>
      <c r="V188" s="33"/>
      <c r="W188" s="33"/>
      <c r="X188" s="33"/>
      <c r="Y188" s="33"/>
      <c r="Z188" s="33"/>
      <c r="AA188" s="33"/>
      <c r="AB188" s="33"/>
      <c r="AC188" s="33"/>
      <c r="AD188" s="33"/>
      <c r="AE188" s="33"/>
      <c r="AR188" s="158" t="s">
        <v>168</v>
      </c>
      <c r="AT188" s="158" t="s">
        <v>130</v>
      </c>
      <c r="AU188" s="158" t="s">
        <v>86</v>
      </c>
      <c r="AY188" s="18" t="s">
        <v>127</v>
      </c>
      <c r="BE188" s="159">
        <f>IF(N188="základní",J188,0)</f>
        <v>0</v>
      </c>
      <c r="BF188" s="159">
        <f>IF(N188="snížená",J188,0)</f>
        <v>0</v>
      </c>
      <c r="BG188" s="159">
        <f>IF(N188="zákl. přenesená",J188,0)</f>
        <v>0</v>
      </c>
      <c r="BH188" s="159">
        <f>IF(N188="sníž. přenesená",J188,0)</f>
        <v>0</v>
      </c>
      <c r="BI188" s="159">
        <f>IF(N188="nulová",J188,0)</f>
        <v>0</v>
      </c>
      <c r="BJ188" s="18" t="s">
        <v>86</v>
      </c>
      <c r="BK188" s="159">
        <f>ROUND(I188*H188,2)</f>
        <v>0</v>
      </c>
      <c r="BL188" s="18" t="s">
        <v>168</v>
      </c>
      <c r="BM188" s="158" t="s">
        <v>280</v>
      </c>
    </row>
    <row r="189" spans="1:65" s="2" customFormat="1" ht="19.5">
      <c r="A189" s="33"/>
      <c r="B189" s="34"/>
      <c r="C189" s="33"/>
      <c r="D189" s="160" t="s">
        <v>136</v>
      </c>
      <c r="E189" s="33"/>
      <c r="F189" s="161" t="s">
        <v>281</v>
      </c>
      <c r="G189" s="33"/>
      <c r="H189" s="33"/>
      <c r="I189" s="162"/>
      <c r="J189" s="33"/>
      <c r="K189" s="33"/>
      <c r="L189" s="34"/>
      <c r="M189" s="163"/>
      <c r="N189" s="164"/>
      <c r="O189" s="59"/>
      <c r="P189" s="59"/>
      <c r="Q189" s="59"/>
      <c r="R189" s="59"/>
      <c r="S189" s="59"/>
      <c r="T189" s="60"/>
      <c r="U189" s="33"/>
      <c r="V189" s="33"/>
      <c r="W189" s="33"/>
      <c r="X189" s="33"/>
      <c r="Y189" s="33"/>
      <c r="Z189" s="33"/>
      <c r="AA189" s="33"/>
      <c r="AB189" s="33"/>
      <c r="AC189" s="33"/>
      <c r="AD189" s="33"/>
      <c r="AE189" s="33"/>
      <c r="AT189" s="18" t="s">
        <v>136</v>
      </c>
      <c r="AU189" s="18" t="s">
        <v>86</v>
      </c>
    </row>
    <row r="190" spans="1:65" s="2" customFormat="1" ht="16.5" customHeight="1">
      <c r="A190" s="33"/>
      <c r="B190" s="145"/>
      <c r="C190" s="146" t="s">
        <v>282</v>
      </c>
      <c r="D190" s="146" t="s">
        <v>130</v>
      </c>
      <c r="E190" s="147" t="s">
        <v>283</v>
      </c>
      <c r="F190" s="148" t="s">
        <v>284</v>
      </c>
      <c r="G190" s="149" t="s">
        <v>141</v>
      </c>
      <c r="H190" s="150">
        <v>1</v>
      </c>
      <c r="I190" s="151"/>
      <c r="J190" s="152">
        <f>ROUND(I190*H190,2)</f>
        <v>0</v>
      </c>
      <c r="K190" s="153"/>
      <c r="L190" s="34"/>
      <c r="M190" s="154" t="s">
        <v>1</v>
      </c>
      <c r="N190" s="155" t="s">
        <v>43</v>
      </c>
      <c r="O190" s="59"/>
      <c r="P190" s="156">
        <f>O190*H190</f>
        <v>0</v>
      </c>
      <c r="Q190" s="156">
        <v>0</v>
      </c>
      <c r="R190" s="156">
        <f>Q190*H190</f>
        <v>0</v>
      </c>
      <c r="S190" s="156">
        <v>0</v>
      </c>
      <c r="T190" s="157">
        <f>S190*H190</f>
        <v>0</v>
      </c>
      <c r="U190" s="33"/>
      <c r="V190" s="33"/>
      <c r="W190" s="33"/>
      <c r="X190" s="33"/>
      <c r="Y190" s="33"/>
      <c r="Z190" s="33"/>
      <c r="AA190" s="33"/>
      <c r="AB190" s="33"/>
      <c r="AC190" s="33"/>
      <c r="AD190" s="33"/>
      <c r="AE190" s="33"/>
      <c r="AR190" s="158" t="s">
        <v>168</v>
      </c>
      <c r="AT190" s="158" t="s">
        <v>130</v>
      </c>
      <c r="AU190" s="158" t="s">
        <v>86</v>
      </c>
      <c r="AY190" s="18" t="s">
        <v>127</v>
      </c>
      <c r="BE190" s="159">
        <f>IF(N190="základní",J190,0)</f>
        <v>0</v>
      </c>
      <c r="BF190" s="159">
        <f>IF(N190="snížená",J190,0)</f>
        <v>0</v>
      </c>
      <c r="BG190" s="159">
        <f>IF(N190="zákl. přenesená",J190,0)</f>
        <v>0</v>
      </c>
      <c r="BH190" s="159">
        <f>IF(N190="sníž. přenesená",J190,0)</f>
        <v>0</v>
      </c>
      <c r="BI190" s="159">
        <f>IF(N190="nulová",J190,0)</f>
        <v>0</v>
      </c>
      <c r="BJ190" s="18" t="s">
        <v>86</v>
      </c>
      <c r="BK190" s="159">
        <f>ROUND(I190*H190,2)</f>
        <v>0</v>
      </c>
      <c r="BL190" s="18" t="s">
        <v>168</v>
      </c>
      <c r="BM190" s="158" t="s">
        <v>285</v>
      </c>
    </row>
    <row r="191" spans="1:65" s="2" customFormat="1">
      <c r="A191" s="33"/>
      <c r="B191" s="34"/>
      <c r="C191" s="33"/>
      <c r="D191" s="160" t="s">
        <v>136</v>
      </c>
      <c r="E191" s="33"/>
      <c r="F191" s="161" t="s">
        <v>284</v>
      </c>
      <c r="G191" s="33"/>
      <c r="H191" s="33"/>
      <c r="I191" s="162"/>
      <c r="J191" s="33"/>
      <c r="K191" s="33"/>
      <c r="L191" s="34"/>
      <c r="M191" s="163"/>
      <c r="N191" s="164"/>
      <c r="O191" s="59"/>
      <c r="P191" s="59"/>
      <c r="Q191" s="59"/>
      <c r="R191" s="59"/>
      <c r="S191" s="59"/>
      <c r="T191" s="60"/>
      <c r="U191" s="33"/>
      <c r="V191" s="33"/>
      <c r="W191" s="33"/>
      <c r="X191" s="33"/>
      <c r="Y191" s="33"/>
      <c r="Z191" s="33"/>
      <c r="AA191" s="33"/>
      <c r="AB191" s="33"/>
      <c r="AC191" s="33"/>
      <c r="AD191" s="33"/>
      <c r="AE191" s="33"/>
      <c r="AT191" s="18" t="s">
        <v>136</v>
      </c>
      <c r="AU191" s="18" t="s">
        <v>86</v>
      </c>
    </row>
    <row r="192" spans="1:65" s="2" customFormat="1" ht="16.5" customHeight="1">
      <c r="A192" s="33"/>
      <c r="B192" s="145"/>
      <c r="C192" s="146" t="s">
        <v>286</v>
      </c>
      <c r="D192" s="146" t="s">
        <v>130</v>
      </c>
      <c r="E192" s="147" t="s">
        <v>287</v>
      </c>
      <c r="F192" s="148" t="s">
        <v>288</v>
      </c>
      <c r="G192" s="149" t="s">
        <v>141</v>
      </c>
      <c r="H192" s="150">
        <v>28</v>
      </c>
      <c r="I192" s="151"/>
      <c r="J192" s="152">
        <f>ROUND(I192*H192,2)</f>
        <v>0</v>
      </c>
      <c r="K192" s="153"/>
      <c r="L192" s="34"/>
      <c r="M192" s="154" t="s">
        <v>1</v>
      </c>
      <c r="N192" s="155" t="s">
        <v>43</v>
      </c>
      <c r="O192" s="59"/>
      <c r="P192" s="156">
        <f>O192*H192</f>
        <v>0</v>
      </c>
      <c r="Q192" s="156">
        <v>0</v>
      </c>
      <c r="R192" s="156">
        <f>Q192*H192</f>
        <v>0</v>
      </c>
      <c r="S192" s="156">
        <v>0</v>
      </c>
      <c r="T192" s="157">
        <f>S192*H192</f>
        <v>0</v>
      </c>
      <c r="U192" s="33"/>
      <c r="V192" s="33"/>
      <c r="W192" s="33"/>
      <c r="X192" s="33"/>
      <c r="Y192" s="33"/>
      <c r="Z192" s="33"/>
      <c r="AA192" s="33"/>
      <c r="AB192" s="33"/>
      <c r="AC192" s="33"/>
      <c r="AD192" s="33"/>
      <c r="AE192" s="33"/>
      <c r="AR192" s="158" t="s">
        <v>168</v>
      </c>
      <c r="AT192" s="158" t="s">
        <v>130</v>
      </c>
      <c r="AU192" s="158" t="s">
        <v>86</v>
      </c>
      <c r="AY192" s="18" t="s">
        <v>127</v>
      </c>
      <c r="BE192" s="159">
        <f>IF(N192="základní",J192,0)</f>
        <v>0</v>
      </c>
      <c r="BF192" s="159">
        <f>IF(N192="snížená",J192,0)</f>
        <v>0</v>
      </c>
      <c r="BG192" s="159">
        <f>IF(N192="zákl. přenesená",J192,0)</f>
        <v>0</v>
      </c>
      <c r="BH192" s="159">
        <f>IF(N192="sníž. přenesená",J192,0)</f>
        <v>0</v>
      </c>
      <c r="BI192" s="159">
        <f>IF(N192="nulová",J192,0)</f>
        <v>0</v>
      </c>
      <c r="BJ192" s="18" t="s">
        <v>86</v>
      </c>
      <c r="BK192" s="159">
        <f>ROUND(I192*H192,2)</f>
        <v>0</v>
      </c>
      <c r="BL192" s="18" t="s">
        <v>168</v>
      </c>
      <c r="BM192" s="158" t="s">
        <v>289</v>
      </c>
    </row>
    <row r="193" spans="1:65" s="2" customFormat="1" ht="19.5">
      <c r="A193" s="33"/>
      <c r="B193" s="34"/>
      <c r="C193" s="33"/>
      <c r="D193" s="160" t="s">
        <v>136</v>
      </c>
      <c r="E193" s="33"/>
      <c r="F193" s="161" t="s">
        <v>290</v>
      </c>
      <c r="G193" s="33"/>
      <c r="H193" s="33"/>
      <c r="I193" s="162"/>
      <c r="J193" s="33"/>
      <c r="K193" s="33"/>
      <c r="L193" s="34"/>
      <c r="M193" s="163"/>
      <c r="N193" s="164"/>
      <c r="O193" s="59"/>
      <c r="P193" s="59"/>
      <c r="Q193" s="59"/>
      <c r="R193" s="59"/>
      <c r="S193" s="59"/>
      <c r="T193" s="60"/>
      <c r="U193" s="33"/>
      <c r="V193" s="33"/>
      <c r="W193" s="33"/>
      <c r="X193" s="33"/>
      <c r="Y193" s="33"/>
      <c r="Z193" s="33"/>
      <c r="AA193" s="33"/>
      <c r="AB193" s="33"/>
      <c r="AC193" s="33"/>
      <c r="AD193" s="33"/>
      <c r="AE193" s="33"/>
      <c r="AT193" s="18" t="s">
        <v>136</v>
      </c>
      <c r="AU193" s="18" t="s">
        <v>86</v>
      </c>
    </row>
    <row r="194" spans="1:65" s="2" customFormat="1" ht="24.2" customHeight="1">
      <c r="A194" s="33"/>
      <c r="B194" s="145"/>
      <c r="C194" s="146" t="s">
        <v>291</v>
      </c>
      <c r="D194" s="146" t="s">
        <v>130</v>
      </c>
      <c r="E194" s="147" t="s">
        <v>292</v>
      </c>
      <c r="F194" s="148" t="s">
        <v>293</v>
      </c>
      <c r="G194" s="149" t="s">
        <v>141</v>
      </c>
      <c r="H194" s="150">
        <v>6</v>
      </c>
      <c r="I194" s="151"/>
      <c r="J194" s="152">
        <f>ROUND(I194*H194,2)</f>
        <v>0</v>
      </c>
      <c r="K194" s="153"/>
      <c r="L194" s="34"/>
      <c r="M194" s="154" t="s">
        <v>1</v>
      </c>
      <c r="N194" s="155" t="s">
        <v>43</v>
      </c>
      <c r="O194" s="59"/>
      <c r="P194" s="156">
        <f>O194*H194</f>
        <v>0</v>
      </c>
      <c r="Q194" s="156">
        <v>0</v>
      </c>
      <c r="R194" s="156">
        <f>Q194*H194</f>
        <v>0</v>
      </c>
      <c r="S194" s="156">
        <v>0</v>
      </c>
      <c r="T194" s="157">
        <f>S194*H194</f>
        <v>0</v>
      </c>
      <c r="U194" s="33"/>
      <c r="V194" s="33"/>
      <c r="W194" s="33"/>
      <c r="X194" s="33"/>
      <c r="Y194" s="33"/>
      <c r="Z194" s="33"/>
      <c r="AA194" s="33"/>
      <c r="AB194" s="33"/>
      <c r="AC194" s="33"/>
      <c r="AD194" s="33"/>
      <c r="AE194" s="33"/>
      <c r="AR194" s="158" t="s">
        <v>168</v>
      </c>
      <c r="AT194" s="158" t="s">
        <v>130</v>
      </c>
      <c r="AU194" s="158" t="s">
        <v>86</v>
      </c>
      <c r="AY194" s="18" t="s">
        <v>127</v>
      </c>
      <c r="BE194" s="159">
        <f>IF(N194="základní",J194,0)</f>
        <v>0</v>
      </c>
      <c r="BF194" s="159">
        <f>IF(N194="snížená",J194,0)</f>
        <v>0</v>
      </c>
      <c r="BG194" s="159">
        <f>IF(N194="zákl. přenesená",J194,0)</f>
        <v>0</v>
      </c>
      <c r="BH194" s="159">
        <f>IF(N194="sníž. přenesená",J194,0)</f>
        <v>0</v>
      </c>
      <c r="BI194" s="159">
        <f>IF(N194="nulová",J194,0)</f>
        <v>0</v>
      </c>
      <c r="BJ194" s="18" t="s">
        <v>86</v>
      </c>
      <c r="BK194" s="159">
        <f>ROUND(I194*H194,2)</f>
        <v>0</v>
      </c>
      <c r="BL194" s="18" t="s">
        <v>168</v>
      </c>
      <c r="BM194" s="158" t="s">
        <v>294</v>
      </c>
    </row>
    <row r="195" spans="1:65" s="2" customFormat="1" ht="48.75">
      <c r="A195" s="33"/>
      <c r="B195" s="34"/>
      <c r="C195" s="33"/>
      <c r="D195" s="160" t="s">
        <v>136</v>
      </c>
      <c r="E195" s="33"/>
      <c r="F195" s="161" t="s">
        <v>295</v>
      </c>
      <c r="G195" s="33"/>
      <c r="H195" s="33"/>
      <c r="I195" s="162"/>
      <c r="J195" s="33"/>
      <c r="K195" s="33"/>
      <c r="L195" s="34"/>
      <c r="M195" s="163"/>
      <c r="N195" s="164"/>
      <c r="O195" s="59"/>
      <c r="P195" s="59"/>
      <c r="Q195" s="59"/>
      <c r="R195" s="59"/>
      <c r="S195" s="59"/>
      <c r="T195" s="60"/>
      <c r="U195" s="33"/>
      <c r="V195" s="33"/>
      <c r="W195" s="33"/>
      <c r="X195" s="33"/>
      <c r="Y195" s="33"/>
      <c r="Z195" s="33"/>
      <c r="AA195" s="33"/>
      <c r="AB195" s="33"/>
      <c r="AC195" s="33"/>
      <c r="AD195" s="33"/>
      <c r="AE195" s="33"/>
      <c r="AT195" s="18" t="s">
        <v>136</v>
      </c>
      <c r="AU195" s="18" t="s">
        <v>86</v>
      </c>
    </row>
    <row r="196" spans="1:65" s="2" customFormat="1" ht="24.2" customHeight="1">
      <c r="A196" s="33"/>
      <c r="B196" s="145"/>
      <c r="C196" s="146" t="s">
        <v>296</v>
      </c>
      <c r="D196" s="146" t="s">
        <v>130</v>
      </c>
      <c r="E196" s="147" t="s">
        <v>297</v>
      </c>
      <c r="F196" s="148" t="s">
        <v>298</v>
      </c>
      <c r="G196" s="149" t="s">
        <v>141</v>
      </c>
      <c r="H196" s="150">
        <v>2</v>
      </c>
      <c r="I196" s="151"/>
      <c r="J196" s="152">
        <f>ROUND(I196*H196,2)</f>
        <v>0</v>
      </c>
      <c r="K196" s="153"/>
      <c r="L196" s="34"/>
      <c r="M196" s="154" t="s">
        <v>1</v>
      </c>
      <c r="N196" s="155" t="s">
        <v>43</v>
      </c>
      <c r="O196" s="59"/>
      <c r="P196" s="156">
        <f>O196*H196</f>
        <v>0</v>
      </c>
      <c r="Q196" s="156">
        <v>0</v>
      </c>
      <c r="R196" s="156">
        <f>Q196*H196</f>
        <v>0</v>
      </c>
      <c r="S196" s="156">
        <v>0</v>
      </c>
      <c r="T196" s="157">
        <f>S196*H196</f>
        <v>0</v>
      </c>
      <c r="U196" s="33"/>
      <c r="V196" s="33"/>
      <c r="W196" s="33"/>
      <c r="X196" s="33"/>
      <c r="Y196" s="33"/>
      <c r="Z196" s="33"/>
      <c r="AA196" s="33"/>
      <c r="AB196" s="33"/>
      <c r="AC196" s="33"/>
      <c r="AD196" s="33"/>
      <c r="AE196" s="33"/>
      <c r="AR196" s="158" t="s">
        <v>168</v>
      </c>
      <c r="AT196" s="158" t="s">
        <v>130</v>
      </c>
      <c r="AU196" s="158" t="s">
        <v>86</v>
      </c>
      <c r="AY196" s="18" t="s">
        <v>127</v>
      </c>
      <c r="BE196" s="159">
        <f>IF(N196="základní",J196,0)</f>
        <v>0</v>
      </c>
      <c r="BF196" s="159">
        <f>IF(N196="snížená",J196,0)</f>
        <v>0</v>
      </c>
      <c r="BG196" s="159">
        <f>IF(N196="zákl. přenesená",J196,0)</f>
        <v>0</v>
      </c>
      <c r="BH196" s="159">
        <f>IF(N196="sníž. přenesená",J196,0)</f>
        <v>0</v>
      </c>
      <c r="BI196" s="159">
        <f>IF(N196="nulová",J196,0)</f>
        <v>0</v>
      </c>
      <c r="BJ196" s="18" t="s">
        <v>86</v>
      </c>
      <c r="BK196" s="159">
        <f>ROUND(I196*H196,2)</f>
        <v>0</v>
      </c>
      <c r="BL196" s="18" t="s">
        <v>168</v>
      </c>
      <c r="BM196" s="158" t="s">
        <v>299</v>
      </c>
    </row>
    <row r="197" spans="1:65" s="2" customFormat="1" ht="48.75">
      <c r="A197" s="33"/>
      <c r="B197" s="34"/>
      <c r="C197" s="33"/>
      <c r="D197" s="160" t="s">
        <v>136</v>
      </c>
      <c r="E197" s="33"/>
      <c r="F197" s="161" t="s">
        <v>300</v>
      </c>
      <c r="G197" s="33"/>
      <c r="H197" s="33"/>
      <c r="I197" s="162"/>
      <c r="J197" s="33"/>
      <c r="K197" s="33"/>
      <c r="L197" s="34"/>
      <c r="M197" s="163"/>
      <c r="N197" s="164"/>
      <c r="O197" s="59"/>
      <c r="P197" s="59"/>
      <c r="Q197" s="59"/>
      <c r="R197" s="59"/>
      <c r="S197" s="59"/>
      <c r="T197" s="60"/>
      <c r="U197" s="33"/>
      <c r="V197" s="33"/>
      <c r="W197" s="33"/>
      <c r="X197" s="33"/>
      <c r="Y197" s="33"/>
      <c r="Z197" s="33"/>
      <c r="AA197" s="33"/>
      <c r="AB197" s="33"/>
      <c r="AC197" s="33"/>
      <c r="AD197" s="33"/>
      <c r="AE197" s="33"/>
      <c r="AT197" s="18" t="s">
        <v>136</v>
      </c>
      <c r="AU197" s="18" t="s">
        <v>86</v>
      </c>
    </row>
    <row r="198" spans="1:65" s="2" customFormat="1" ht="24.2" customHeight="1">
      <c r="A198" s="33"/>
      <c r="B198" s="145"/>
      <c r="C198" s="146" t="s">
        <v>301</v>
      </c>
      <c r="D198" s="146" t="s">
        <v>130</v>
      </c>
      <c r="E198" s="147" t="s">
        <v>302</v>
      </c>
      <c r="F198" s="148" t="s">
        <v>303</v>
      </c>
      <c r="G198" s="149" t="s">
        <v>141</v>
      </c>
      <c r="H198" s="150">
        <v>3</v>
      </c>
      <c r="I198" s="151"/>
      <c r="J198" s="152">
        <f>ROUND(I198*H198,2)</f>
        <v>0</v>
      </c>
      <c r="K198" s="153"/>
      <c r="L198" s="34"/>
      <c r="M198" s="154" t="s">
        <v>1</v>
      </c>
      <c r="N198" s="155" t="s">
        <v>43</v>
      </c>
      <c r="O198" s="59"/>
      <c r="P198" s="156">
        <f>O198*H198</f>
        <v>0</v>
      </c>
      <c r="Q198" s="156">
        <v>0</v>
      </c>
      <c r="R198" s="156">
        <f>Q198*H198</f>
        <v>0</v>
      </c>
      <c r="S198" s="156">
        <v>0</v>
      </c>
      <c r="T198" s="157">
        <f>S198*H198</f>
        <v>0</v>
      </c>
      <c r="U198" s="33"/>
      <c r="V198" s="33"/>
      <c r="W198" s="33"/>
      <c r="X198" s="33"/>
      <c r="Y198" s="33"/>
      <c r="Z198" s="33"/>
      <c r="AA198" s="33"/>
      <c r="AB198" s="33"/>
      <c r="AC198" s="33"/>
      <c r="AD198" s="33"/>
      <c r="AE198" s="33"/>
      <c r="AR198" s="158" t="s">
        <v>168</v>
      </c>
      <c r="AT198" s="158" t="s">
        <v>130</v>
      </c>
      <c r="AU198" s="158" t="s">
        <v>86</v>
      </c>
      <c r="AY198" s="18" t="s">
        <v>127</v>
      </c>
      <c r="BE198" s="159">
        <f>IF(N198="základní",J198,0)</f>
        <v>0</v>
      </c>
      <c r="BF198" s="159">
        <f>IF(N198="snížená",J198,0)</f>
        <v>0</v>
      </c>
      <c r="BG198" s="159">
        <f>IF(N198="zákl. přenesená",J198,0)</f>
        <v>0</v>
      </c>
      <c r="BH198" s="159">
        <f>IF(N198="sníž. přenesená",J198,0)</f>
        <v>0</v>
      </c>
      <c r="BI198" s="159">
        <f>IF(N198="nulová",J198,0)</f>
        <v>0</v>
      </c>
      <c r="BJ198" s="18" t="s">
        <v>86</v>
      </c>
      <c r="BK198" s="159">
        <f>ROUND(I198*H198,2)</f>
        <v>0</v>
      </c>
      <c r="BL198" s="18" t="s">
        <v>168</v>
      </c>
      <c r="BM198" s="158" t="s">
        <v>304</v>
      </c>
    </row>
    <row r="199" spans="1:65" s="2" customFormat="1" ht="48.75">
      <c r="A199" s="33"/>
      <c r="B199" s="34"/>
      <c r="C199" s="33"/>
      <c r="D199" s="160" t="s">
        <v>136</v>
      </c>
      <c r="E199" s="33"/>
      <c r="F199" s="161" t="s">
        <v>305</v>
      </c>
      <c r="G199" s="33"/>
      <c r="H199" s="33"/>
      <c r="I199" s="162"/>
      <c r="J199" s="33"/>
      <c r="K199" s="33"/>
      <c r="L199" s="34"/>
      <c r="M199" s="163"/>
      <c r="N199" s="164"/>
      <c r="O199" s="59"/>
      <c r="P199" s="59"/>
      <c r="Q199" s="59"/>
      <c r="R199" s="59"/>
      <c r="S199" s="59"/>
      <c r="T199" s="60"/>
      <c r="U199" s="33"/>
      <c r="V199" s="33"/>
      <c r="W199" s="33"/>
      <c r="X199" s="33"/>
      <c r="Y199" s="33"/>
      <c r="Z199" s="33"/>
      <c r="AA199" s="33"/>
      <c r="AB199" s="33"/>
      <c r="AC199" s="33"/>
      <c r="AD199" s="33"/>
      <c r="AE199" s="33"/>
      <c r="AT199" s="18" t="s">
        <v>136</v>
      </c>
      <c r="AU199" s="18" t="s">
        <v>86</v>
      </c>
    </row>
    <row r="200" spans="1:65" s="2" customFormat="1" ht="24.2" customHeight="1">
      <c r="A200" s="33"/>
      <c r="B200" s="145"/>
      <c r="C200" s="146" t="s">
        <v>306</v>
      </c>
      <c r="D200" s="146" t="s">
        <v>130</v>
      </c>
      <c r="E200" s="147" t="s">
        <v>307</v>
      </c>
      <c r="F200" s="148" t="s">
        <v>308</v>
      </c>
      <c r="G200" s="149" t="s">
        <v>141</v>
      </c>
      <c r="H200" s="150">
        <v>2</v>
      </c>
      <c r="I200" s="151"/>
      <c r="J200" s="152">
        <f>ROUND(I200*H200,2)</f>
        <v>0</v>
      </c>
      <c r="K200" s="153"/>
      <c r="L200" s="34"/>
      <c r="M200" s="154" t="s">
        <v>1</v>
      </c>
      <c r="N200" s="155" t="s">
        <v>43</v>
      </c>
      <c r="O200" s="59"/>
      <c r="P200" s="156">
        <f>O200*H200</f>
        <v>0</v>
      </c>
      <c r="Q200" s="156">
        <v>0</v>
      </c>
      <c r="R200" s="156">
        <f>Q200*H200</f>
        <v>0</v>
      </c>
      <c r="S200" s="156">
        <v>0</v>
      </c>
      <c r="T200" s="157">
        <f>S200*H200</f>
        <v>0</v>
      </c>
      <c r="U200" s="33"/>
      <c r="V200" s="33"/>
      <c r="W200" s="33"/>
      <c r="X200" s="33"/>
      <c r="Y200" s="33"/>
      <c r="Z200" s="33"/>
      <c r="AA200" s="33"/>
      <c r="AB200" s="33"/>
      <c r="AC200" s="33"/>
      <c r="AD200" s="33"/>
      <c r="AE200" s="33"/>
      <c r="AR200" s="158" t="s">
        <v>168</v>
      </c>
      <c r="AT200" s="158" t="s">
        <v>130</v>
      </c>
      <c r="AU200" s="158" t="s">
        <v>86</v>
      </c>
      <c r="AY200" s="18" t="s">
        <v>127</v>
      </c>
      <c r="BE200" s="159">
        <f>IF(N200="základní",J200,0)</f>
        <v>0</v>
      </c>
      <c r="BF200" s="159">
        <f>IF(N200="snížená",J200,0)</f>
        <v>0</v>
      </c>
      <c r="BG200" s="159">
        <f>IF(N200="zákl. přenesená",J200,0)</f>
        <v>0</v>
      </c>
      <c r="BH200" s="159">
        <f>IF(N200="sníž. přenesená",J200,0)</f>
        <v>0</v>
      </c>
      <c r="BI200" s="159">
        <f>IF(N200="nulová",J200,0)</f>
        <v>0</v>
      </c>
      <c r="BJ200" s="18" t="s">
        <v>86</v>
      </c>
      <c r="BK200" s="159">
        <f>ROUND(I200*H200,2)</f>
        <v>0</v>
      </c>
      <c r="BL200" s="18" t="s">
        <v>168</v>
      </c>
      <c r="BM200" s="158" t="s">
        <v>309</v>
      </c>
    </row>
    <row r="201" spans="1:65" s="2" customFormat="1" ht="48.75">
      <c r="A201" s="33"/>
      <c r="B201" s="34"/>
      <c r="C201" s="33"/>
      <c r="D201" s="160" t="s">
        <v>136</v>
      </c>
      <c r="E201" s="33"/>
      <c r="F201" s="161" t="s">
        <v>310</v>
      </c>
      <c r="G201" s="33"/>
      <c r="H201" s="33"/>
      <c r="I201" s="162"/>
      <c r="J201" s="33"/>
      <c r="K201" s="33"/>
      <c r="L201" s="34"/>
      <c r="M201" s="163"/>
      <c r="N201" s="164"/>
      <c r="O201" s="59"/>
      <c r="P201" s="59"/>
      <c r="Q201" s="59"/>
      <c r="R201" s="59"/>
      <c r="S201" s="59"/>
      <c r="T201" s="60"/>
      <c r="U201" s="33"/>
      <c r="V201" s="33"/>
      <c r="W201" s="33"/>
      <c r="X201" s="33"/>
      <c r="Y201" s="33"/>
      <c r="Z201" s="33"/>
      <c r="AA201" s="33"/>
      <c r="AB201" s="33"/>
      <c r="AC201" s="33"/>
      <c r="AD201" s="33"/>
      <c r="AE201" s="33"/>
      <c r="AT201" s="18" t="s">
        <v>136</v>
      </c>
      <c r="AU201" s="18" t="s">
        <v>86</v>
      </c>
    </row>
    <row r="202" spans="1:65" s="2" customFormat="1" ht="24.2" customHeight="1">
      <c r="A202" s="33"/>
      <c r="B202" s="145"/>
      <c r="C202" s="146" t="s">
        <v>311</v>
      </c>
      <c r="D202" s="146" t="s">
        <v>130</v>
      </c>
      <c r="E202" s="147" t="s">
        <v>312</v>
      </c>
      <c r="F202" s="148" t="s">
        <v>313</v>
      </c>
      <c r="G202" s="149" t="s">
        <v>141</v>
      </c>
      <c r="H202" s="150">
        <v>4</v>
      </c>
      <c r="I202" s="151"/>
      <c r="J202" s="152">
        <f>ROUND(I202*H202,2)</f>
        <v>0</v>
      </c>
      <c r="K202" s="153"/>
      <c r="L202" s="34"/>
      <c r="M202" s="154" t="s">
        <v>1</v>
      </c>
      <c r="N202" s="155" t="s">
        <v>43</v>
      </c>
      <c r="O202" s="59"/>
      <c r="P202" s="156">
        <f>O202*H202</f>
        <v>0</v>
      </c>
      <c r="Q202" s="156">
        <v>0</v>
      </c>
      <c r="R202" s="156">
        <f>Q202*H202</f>
        <v>0</v>
      </c>
      <c r="S202" s="156">
        <v>0</v>
      </c>
      <c r="T202" s="157">
        <f>S202*H202</f>
        <v>0</v>
      </c>
      <c r="U202" s="33"/>
      <c r="V202" s="33"/>
      <c r="W202" s="33"/>
      <c r="X202" s="33"/>
      <c r="Y202" s="33"/>
      <c r="Z202" s="33"/>
      <c r="AA202" s="33"/>
      <c r="AB202" s="33"/>
      <c r="AC202" s="33"/>
      <c r="AD202" s="33"/>
      <c r="AE202" s="33"/>
      <c r="AR202" s="158" t="s">
        <v>168</v>
      </c>
      <c r="AT202" s="158" t="s">
        <v>130</v>
      </c>
      <c r="AU202" s="158" t="s">
        <v>86</v>
      </c>
      <c r="AY202" s="18" t="s">
        <v>127</v>
      </c>
      <c r="BE202" s="159">
        <f>IF(N202="základní",J202,0)</f>
        <v>0</v>
      </c>
      <c r="BF202" s="159">
        <f>IF(N202="snížená",J202,0)</f>
        <v>0</v>
      </c>
      <c r="BG202" s="159">
        <f>IF(N202="zákl. přenesená",J202,0)</f>
        <v>0</v>
      </c>
      <c r="BH202" s="159">
        <f>IF(N202="sníž. přenesená",J202,0)</f>
        <v>0</v>
      </c>
      <c r="BI202" s="159">
        <f>IF(N202="nulová",J202,0)</f>
        <v>0</v>
      </c>
      <c r="BJ202" s="18" t="s">
        <v>86</v>
      </c>
      <c r="BK202" s="159">
        <f>ROUND(I202*H202,2)</f>
        <v>0</v>
      </c>
      <c r="BL202" s="18" t="s">
        <v>168</v>
      </c>
      <c r="BM202" s="158" t="s">
        <v>314</v>
      </c>
    </row>
    <row r="203" spans="1:65" s="2" customFormat="1" ht="48.75">
      <c r="A203" s="33"/>
      <c r="B203" s="34"/>
      <c r="C203" s="33"/>
      <c r="D203" s="160" t="s">
        <v>136</v>
      </c>
      <c r="E203" s="33"/>
      <c r="F203" s="161" t="s">
        <v>315</v>
      </c>
      <c r="G203" s="33"/>
      <c r="H203" s="33"/>
      <c r="I203" s="162"/>
      <c r="J203" s="33"/>
      <c r="K203" s="33"/>
      <c r="L203" s="34"/>
      <c r="M203" s="163"/>
      <c r="N203" s="164"/>
      <c r="O203" s="59"/>
      <c r="P203" s="59"/>
      <c r="Q203" s="59"/>
      <c r="R203" s="59"/>
      <c r="S203" s="59"/>
      <c r="T203" s="60"/>
      <c r="U203" s="33"/>
      <c r="V203" s="33"/>
      <c r="W203" s="33"/>
      <c r="X203" s="33"/>
      <c r="Y203" s="33"/>
      <c r="Z203" s="33"/>
      <c r="AA203" s="33"/>
      <c r="AB203" s="33"/>
      <c r="AC203" s="33"/>
      <c r="AD203" s="33"/>
      <c r="AE203" s="33"/>
      <c r="AT203" s="18" t="s">
        <v>136</v>
      </c>
      <c r="AU203" s="18" t="s">
        <v>86</v>
      </c>
    </row>
    <row r="204" spans="1:65" s="2" customFormat="1" ht="24.2" customHeight="1">
      <c r="A204" s="33"/>
      <c r="B204" s="145"/>
      <c r="C204" s="146" t="s">
        <v>316</v>
      </c>
      <c r="D204" s="146" t="s">
        <v>130</v>
      </c>
      <c r="E204" s="147" t="s">
        <v>317</v>
      </c>
      <c r="F204" s="148" t="s">
        <v>318</v>
      </c>
      <c r="G204" s="149" t="s">
        <v>141</v>
      </c>
      <c r="H204" s="150">
        <v>18</v>
      </c>
      <c r="I204" s="151"/>
      <c r="J204" s="152">
        <f>ROUND(I204*H204,2)</f>
        <v>0</v>
      </c>
      <c r="K204" s="153"/>
      <c r="L204" s="34"/>
      <c r="M204" s="154" t="s">
        <v>1</v>
      </c>
      <c r="N204" s="155" t="s">
        <v>43</v>
      </c>
      <c r="O204" s="59"/>
      <c r="P204" s="156">
        <f>O204*H204</f>
        <v>0</v>
      </c>
      <c r="Q204" s="156">
        <v>0</v>
      </c>
      <c r="R204" s="156">
        <f>Q204*H204</f>
        <v>0</v>
      </c>
      <c r="S204" s="156">
        <v>0</v>
      </c>
      <c r="T204" s="157">
        <f>S204*H204</f>
        <v>0</v>
      </c>
      <c r="U204" s="33"/>
      <c r="V204" s="33"/>
      <c r="W204" s="33"/>
      <c r="X204" s="33"/>
      <c r="Y204" s="33"/>
      <c r="Z204" s="33"/>
      <c r="AA204" s="33"/>
      <c r="AB204" s="33"/>
      <c r="AC204" s="33"/>
      <c r="AD204" s="33"/>
      <c r="AE204" s="33"/>
      <c r="AR204" s="158" t="s">
        <v>168</v>
      </c>
      <c r="AT204" s="158" t="s">
        <v>130</v>
      </c>
      <c r="AU204" s="158" t="s">
        <v>86</v>
      </c>
      <c r="AY204" s="18" t="s">
        <v>127</v>
      </c>
      <c r="BE204" s="159">
        <f>IF(N204="základní",J204,0)</f>
        <v>0</v>
      </c>
      <c r="BF204" s="159">
        <f>IF(N204="snížená",J204,0)</f>
        <v>0</v>
      </c>
      <c r="BG204" s="159">
        <f>IF(N204="zákl. přenesená",J204,0)</f>
        <v>0</v>
      </c>
      <c r="BH204" s="159">
        <f>IF(N204="sníž. přenesená",J204,0)</f>
        <v>0</v>
      </c>
      <c r="BI204" s="159">
        <f>IF(N204="nulová",J204,0)</f>
        <v>0</v>
      </c>
      <c r="BJ204" s="18" t="s">
        <v>86</v>
      </c>
      <c r="BK204" s="159">
        <f>ROUND(I204*H204,2)</f>
        <v>0</v>
      </c>
      <c r="BL204" s="18" t="s">
        <v>168</v>
      </c>
      <c r="BM204" s="158" t="s">
        <v>319</v>
      </c>
    </row>
    <row r="205" spans="1:65" s="2" customFormat="1">
      <c r="A205" s="33"/>
      <c r="B205" s="34"/>
      <c r="C205" s="33"/>
      <c r="D205" s="160" t="s">
        <v>136</v>
      </c>
      <c r="E205" s="33"/>
      <c r="F205" s="161" t="s">
        <v>318</v>
      </c>
      <c r="G205" s="33"/>
      <c r="H205" s="33"/>
      <c r="I205" s="162"/>
      <c r="J205" s="33"/>
      <c r="K205" s="33"/>
      <c r="L205" s="34"/>
      <c r="M205" s="163"/>
      <c r="N205" s="164"/>
      <c r="O205" s="59"/>
      <c r="P205" s="59"/>
      <c r="Q205" s="59"/>
      <c r="R205" s="59"/>
      <c r="S205" s="59"/>
      <c r="T205" s="60"/>
      <c r="U205" s="33"/>
      <c r="V205" s="33"/>
      <c r="W205" s="33"/>
      <c r="X205" s="33"/>
      <c r="Y205" s="33"/>
      <c r="Z205" s="33"/>
      <c r="AA205" s="33"/>
      <c r="AB205" s="33"/>
      <c r="AC205" s="33"/>
      <c r="AD205" s="33"/>
      <c r="AE205" s="33"/>
      <c r="AT205" s="18" t="s">
        <v>136</v>
      </c>
      <c r="AU205" s="18" t="s">
        <v>86</v>
      </c>
    </row>
    <row r="206" spans="1:65" s="2" customFormat="1" ht="21.75" customHeight="1">
      <c r="A206" s="33"/>
      <c r="B206" s="145"/>
      <c r="C206" s="146" t="s">
        <v>320</v>
      </c>
      <c r="D206" s="146" t="s">
        <v>130</v>
      </c>
      <c r="E206" s="147" t="s">
        <v>321</v>
      </c>
      <c r="F206" s="148" t="s">
        <v>322</v>
      </c>
      <c r="G206" s="149" t="s">
        <v>141</v>
      </c>
      <c r="H206" s="150">
        <v>4</v>
      </c>
      <c r="I206" s="151"/>
      <c r="J206" s="152">
        <f>ROUND(I206*H206,2)</f>
        <v>0</v>
      </c>
      <c r="K206" s="153"/>
      <c r="L206" s="34"/>
      <c r="M206" s="154" t="s">
        <v>1</v>
      </c>
      <c r="N206" s="155" t="s">
        <v>43</v>
      </c>
      <c r="O206" s="59"/>
      <c r="P206" s="156">
        <f>O206*H206</f>
        <v>0</v>
      </c>
      <c r="Q206" s="156">
        <v>0</v>
      </c>
      <c r="R206" s="156">
        <f>Q206*H206</f>
        <v>0</v>
      </c>
      <c r="S206" s="156">
        <v>0</v>
      </c>
      <c r="T206" s="157">
        <f>S206*H206</f>
        <v>0</v>
      </c>
      <c r="U206" s="33"/>
      <c r="V206" s="33"/>
      <c r="W206" s="33"/>
      <c r="X206" s="33"/>
      <c r="Y206" s="33"/>
      <c r="Z206" s="33"/>
      <c r="AA206" s="33"/>
      <c r="AB206" s="33"/>
      <c r="AC206" s="33"/>
      <c r="AD206" s="33"/>
      <c r="AE206" s="33"/>
      <c r="AR206" s="158" t="s">
        <v>168</v>
      </c>
      <c r="AT206" s="158" t="s">
        <v>130</v>
      </c>
      <c r="AU206" s="158" t="s">
        <v>86</v>
      </c>
      <c r="AY206" s="18" t="s">
        <v>127</v>
      </c>
      <c r="BE206" s="159">
        <f>IF(N206="základní",J206,0)</f>
        <v>0</v>
      </c>
      <c r="BF206" s="159">
        <f>IF(N206="snížená",J206,0)</f>
        <v>0</v>
      </c>
      <c r="BG206" s="159">
        <f>IF(N206="zákl. přenesená",J206,0)</f>
        <v>0</v>
      </c>
      <c r="BH206" s="159">
        <f>IF(N206="sníž. přenesená",J206,0)</f>
        <v>0</v>
      </c>
      <c r="BI206" s="159">
        <f>IF(N206="nulová",J206,0)</f>
        <v>0</v>
      </c>
      <c r="BJ206" s="18" t="s">
        <v>86</v>
      </c>
      <c r="BK206" s="159">
        <f>ROUND(I206*H206,2)</f>
        <v>0</v>
      </c>
      <c r="BL206" s="18" t="s">
        <v>168</v>
      </c>
      <c r="BM206" s="158" t="s">
        <v>323</v>
      </c>
    </row>
    <row r="207" spans="1:65" s="2" customFormat="1" ht="78">
      <c r="A207" s="33"/>
      <c r="B207" s="34"/>
      <c r="C207" s="33"/>
      <c r="D207" s="160" t="s">
        <v>136</v>
      </c>
      <c r="E207" s="33"/>
      <c r="F207" s="161" t="s">
        <v>324</v>
      </c>
      <c r="G207" s="33"/>
      <c r="H207" s="33"/>
      <c r="I207" s="162"/>
      <c r="J207" s="33"/>
      <c r="K207" s="33"/>
      <c r="L207" s="34"/>
      <c r="M207" s="163"/>
      <c r="N207" s="164"/>
      <c r="O207" s="59"/>
      <c r="P207" s="59"/>
      <c r="Q207" s="59"/>
      <c r="R207" s="59"/>
      <c r="S207" s="59"/>
      <c r="T207" s="60"/>
      <c r="U207" s="33"/>
      <c r="V207" s="33"/>
      <c r="W207" s="33"/>
      <c r="X207" s="33"/>
      <c r="Y207" s="33"/>
      <c r="Z207" s="33"/>
      <c r="AA207" s="33"/>
      <c r="AB207" s="33"/>
      <c r="AC207" s="33"/>
      <c r="AD207" s="33"/>
      <c r="AE207" s="33"/>
      <c r="AT207" s="18" t="s">
        <v>136</v>
      </c>
      <c r="AU207" s="18" t="s">
        <v>86</v>
      </c>
    </row>
    <row r="208" spans="1:65" s="2" customFormat="1" ht="21.75" customHeight="1">
      <c r="A208" s="33"/>
      <c r="B208" s="145"/>
      <c r="C208" s="146" t="s">
        <v>325</v>
      </c>
      <c r="D208" s="146" t="s">
        <v>130</v>
      </c>
      <c r="E208" s="147" t="s">
        <v>326</v>
      </c>
      <c r="F208" s="148" t="s">
        <v>327</v>
      </c>
      <c r="G208" s="149" t="s">
        <v>141</v>
      </c>
      <c r="H208" s="150">
        <v>4</v>
      </c>
      <c r="I208" s="151"/>
      <c r="J208" s="152">
        <f>ROUND(I208*H208,2)</f>
        <v>0</v>
      </c>
      <c r="K208" s="153"/>
      <c r="L208" s="34"/>
      <c r="M208" s="154" t="s">
        <v>1</v>
      </c>
      <c r="N208" s="155" t="s">
        <v>43</v>
      </c>
      <c r="O208" s="59"/>
      <c r="P208" s="156">
        <f>O208*H208</f>
        <v>0</v>
      </c>
      <c r="Q208" s="156">
        <v>0</v>
      </c>
      <c r="R208" s="156">
        <f>Q208*H208</f>
        <v>0</v>
      </c>
      <c r="S208" s="156">
        <v>0</v>
      </c>
      <c r="T208" s="157">
        <f>S208*H208</f>
        <v>0</v>
      </c>
      <c r="U208" s="33"/>
      <c r="V208" s="33"/>
      <c r="W208" s="33"/>
      <c r="X208" s="33"/>
      <c r="Y208" s="33"/>
      <c r="Z208" s="33"/>
      <c r="AA208" s="33"/>
      <c r="AB208" s="33"/>
      <c r="AC208" s="33"/>
      <c r="AD208" s="33"/>
      <c r="AE208" s="33"/>
      <c r="AR208" s="158" t="s">
        <v>168</v>
      </c>
      <c r="AT208" s="158" t="s">
        <v>130</v>
      </c>
      <c r="AU208" s="158" t="s">
        <v>86</v>
      </c>
      <c r="AY208" s="18" t="s">
        <v>127</v>
      </c>
      <c r="BE208" s="159">
        <f>IF(N208="základní",J208,0)</f>
        <v>0</v>
      </c>
      <c r="BF208" s="159">
        <f>IF(N208="snížená",J208,0)</f>
        <v>0</v>
      </c>
      <c r="BG208" s="159">
        <f>IF(N208="zákl. přenesená",J208,0)</f>
        <v>0</v>
      </c>
      <c r="BH208" s="159">
        <f>IF(N208="sníž. přenesená",J208,0)</f>
        <v>0</v>
      </c>
      <c r="BI208" s="159">
        <f>IF(N208="nulová",J208,0)</f>
        <v>0</v>
      </c>
      <c r="BJ208" s="18" t="s">
        <v>86</v>
      </c>
      <c r="BK208" s="159">
        <f>ROUND(I208*H208,2)</f>
        <v>0</v>
      </c>
      <c r="BL208" s="18" t="s">
        <v>168</v>
      </c>
      <c r="BM208" s="158" t="s">
        <v>328</v>
      </c>
    </row>
    <row r="209" spans="1:65" s="2" customFormat="1" ht="48.75">
      <c r="A209" s="33"/>
      <c r="B209" s="34"/>
      <c r="C209" s="33"/>
      <c r="D209" s="160" t="s">
        <v>136</v>
      </c>
      <c r="E209" s="33"/>
      <c r="F209" s="161" t="s">
        <v>329</v>
      </c>
      <c r="G209" s="33"/>
      <c r="H209" s="33"/>
      <c r="I209" s="162"/>
      <c r="J209" s="33"/>
      <c r="K209" s="33"/>
      <c r="L209" s="34"/>
      <c r="M209" s="163"/>
      <c r="N209" s="164"/>
      <c r="O209" s="59"/>
      <c r="P209" s="59"/>
      <c r="Q209" s="59"/>
      <c r="R209" s="59"/>
      <c r="S209" s="59"/>
      <c r="T209" s="60"/>
      <c r="U209" s="33"/>
      <c r="V209" s="33"/>
      <c r="W209" s="33"/>
      <c r="X209" s="33"/>
      <c r="Y209" s="33"/>
      <c r="Z209" s="33"/>
      <c r="AA209" s="33"/>
      <c r="AB209" s="33"/>
      <c r="AC209" s="33"/>
      <c r="AD209" s="33"/>
      <c r="AE209" s="33"/>
      <c r="AT209" s="18" t="s">
        <v>136</v>
      </c>
      <c r="AU209" s="18" t="s">
        <v>86</v>
      </c>
    </row>
    <row r="210" spans="1:65" s="2" customFormat="1" ht="16.5" customHeight="1">
      <c r="A210" s="33"/>
      <c r="B210" s="145"/>
      <c r="C210" s="146" t="s">
        <v>330</v>
      </c>
      <c r="D210" s="146" t="s">
        <v>130</v>
      </c>
      <c r="E210" s="147" t="s">
        <v>331</v>
      </c>
      <c r="F210" s="148" t="s">
        <v>332</v>
      </c>
      <c r="G210" s="149" t="s">
        <v>141</v>
      </c>
      <c r="H210" s="150">
        <v>4</v>
      </c>
      <c r="I210" s="151"/>
      <c r="J210" s="152">
        <f>ROUND(I210*H210,2)</f>
        <v>0</v>
      </c>
      <c r="K210" s="153"/>
      <c r="L210" s="34"/>
      <c r="M210" s="154" t="s">
        <v>1</v>
      </c>
      <c r="N210" s="155" t="s">
        <v>43</v>
      </c>
      <c r="O210" s="59"/>
      <c r="P210" s="156">
        <f>O210*H210</f>
        <v>0</v>
      </c>
      <c r="Q210" s="156">
        <v>0</v>
      </c>
      <c r="R210" s="156">
        <f>Q210*H210</f>
        <v>0</v>
      </c>
      <c r="S210" s="156">
        <v>0</v>
      </c>
      <c r="T210" s="157">
        <f>S210*H210</f>
        <v>0</v>
      </c>
      <c r="U210" s="33"/>
      <c r="V210" s="33"/>
      <c r="W210" s="33"/>
      <c r="X210" s="33"/>
      <c r="Y210" s="33"/>
      <c r="Z210" s="33"/>
      <c r="AA210" s="33"/>
      <c r="AB210" s="33"/>
      <c r="AC210" s="33"/>
      <c r="AD210" s="33"/>
      <c r="AE210" s="33"/>
      <c r="AR210" s="158" t="s">
        <v>168</v>
      </c>
      <c r="AT210" s="158" t="s">
        <v>130</v>
      </c>
      <c r="AU210" s="158" t="s">
        <v>86</v>
      </c>
      <c r="AY210" s="18" t="s">
        <v>127</v>
      </c>
      <c r="BE210" s="159">
        <f>IF(N210="základní",J210,0)</f>
        <v>0</v>
      </c>
      <c r="BF210" s="159">
        <f>IF(N210="snížená",J210,0)</f>
        <v>0</v>
      </c>
      <c r="BG210" s="159">
        <f>IF(N210="zákl. přenesená",J210,0)</f>
        <v>0</v>
      </c>
      <c r="BH210" s="159">
        <f>IF(N210="sníž. přenesená",J210,0)</f>
        <v>0</v>
      </c>
      <c r="BI210" s="159">
        <f>IF(N210="nulová",J210,0)</f>
        <v>0</v>
      </c>
      <c r="BJ210" s="18" t="s">
        <v>86</v>
      </c>
      <c r="BK210" s="159">
        <f>ROUND(I210*H210,2)</f>
        <v>0</v>
      </c>
      <c r="BL210" s="18" t="s">
        <v>168</v>
      </c>
      <c r="BM210" s="158" t="s">
        <v>333</v>
      </c>
    </row>
    <row r="211" spans="1:65" s="2" customFormat="1">
      <c r="A211" s="33"/>
      <c r="B211" s="34"/>
      <c r="C211" s="33"/>
      <c r="D211" s="160" t="s">
        <v>136</v>
      </c>
      <c r="E211" s="33"/>
      <c r="F211" s="161" t="s">
        <v>332</v>
      </c>
      <c r="G211" s="33"/>
      <c r="H211" s="33"/>
      <c r="I211" s="162"/>
      <c r="J211" s="33"/>
      <c r="K211" s="33"/>
      <c r="L211" s="34"/>
      <c r="M211" s="163"/>
      <c r="N211" s="164"/>
      <c r="O211" s="59"/>
      <c r="P211" s="59"/>
      <c r="Q211" s="59"/>
      <c r="R211" s="59"/>
      <c r="S211" s="59"/>
      <c r="T211" s="60"/>
      <c r="U211" s="33"/>
      <c r="V211" s="33"/>
      <c r="W211" s="33"/>
      <c r="X211" s="33"/>
      <c r="Y211" s="33"/>
      <c r="Z211" s="33"/>
      <c r="AA211" s="33"/>
      <c r="AB211" s="33"/>
      <c r="AC211" s="33"/>
      <c r="AD211" s="33"/>
      <c r="AE211" s="33"/>
      <c r="AT211" s="18" t="s">
        <v>136</v>
      </c>
      <c r="AU211" s="18" t="s">
        <v>86</v>
      </c>
    </row>
    <row r="212" spans="1:65" s="2" customFormat="1" ht="16.5" customHeight="1">
      <c r="A212" s="33"/>
      <c r="B212" s="145"/>
      <c r="C212" s="146" t="s">
        <v>334</v>
      </c>
      <c r="D212" s="146" t="s">
        <v>130</v>
      </c>
      <c r="E212" s="147" t="s">
        <v>335</v>
      </c>
      <c r="F212" s="148" t="s">
        <v>336</v>
      </c>
      <c r="G212" s="149" t="s">
        <v>141</v>
      </c>
      <c r="H212" s="150">
        <v>4</v>
      </c>
      <c r="I212" s="151"/>
      <c r="J212" s="152">
        <f>ROUND(I212*H212,2)</f>
        <v>0</v>
      </c>
      <c r="K212" s="153"/>
      <c r="L212" s="34"/>
      <c r="M212" s="154" t="s">
        <v>1</v>
      </c>
      <c r="N212" s="155" t="s">
        <v>43</v>
      </c>
      <c r="O212" s="59"/>
      <c r="P212" s="156">
        <f>O212*H212</f>
        <v>0</v>
      </c>
      <c r="Q212" s="156">
        <v>0</v>
      </c>
      <c r="R212" s="156">
        <f>Q212*H212</f>
        <v>0</v>
      </c>
      <c r="S212" s="156">
        <v>0</v>
      </c>
      <c r="T212" s="157">
        <f>S212*H212</f>
        <v>0</v>
      </c>
      <c r="U212" s="33"/>
      <c r="V212" s="33"/>
      <c r="W212" s="33"/>
      <c r="X212" s="33"/>
      <c r="Y212" s="33"/>
      <c r="Z212" s="33"/>
      <c r="AA212" s="33"/>
      <c r="AB212" s="33"/>
      <c r="AC212" s="33"/>
      <c r="AD212" s="33"/>
      <c r="AE212" s="33"/>
      <c r="AR212" s="158" t="s">
        <v>168</v>
      </c>
      <c r="AT212" s="158" t="s">
        <v>130</v>
      </c>
      <c r="AU212" s="158" t="s">
        <v>86</v>
      </c>
      <c r="AY212" s="18" t="s">
        <v>127</v>
      </c>
      <c r="BE212" s="159">
        <f>IF(N212="základní",J212,0)</f>
        <v>0</v>
      </c>
      <c r="BF212" s="159">
        <f>IF(N212="snížená",J212,0)</f>
        <v>0</v>
      </c>
      <c r="BG212" s="159">
        <f>IF(N212="zákl. přenesená",J212,0)</f>
        <v>0</v>
      </c>
      <c r="BH212" s="159">
        <f>IF(N212="sníž. přenesená",J212,0)</f>
        <v>0</v>
      </c>
      <c r="BI212" s="159">
        <f>IF(N212="nulová",J212,0)</f>
        <v>0</v>
      </c>
      <c r="BJ212" s="18" t="s">
        <v>86</v>
      </c>
      <c r="BK212" s="159">
        <f>ROUND(I212*H212,2)</f>
        <v>0</v>
      </c>
      <c r="BL212" s="18" t="s">
        <v>168</v>
      </c>
      <c r="BM212" s="158" t="s">
        <v>337</v>
      </c>
    </row>
    <row r="213" spans="1:65" s="2" customFormat="1">
      <c r="A213" s="33"/>
      <c r="B213" s="34"/>
      <c r="C213" s="33"/>
      <c r="D213" s="160" t="s">
        <v>136</v>
      </c>
      <c r="E213" s="33"/>
      <c r="F213" s="161" t="s">
        <v>336</v>
      </c>
      <c r="G213" s="33"/>
      <c r="H213" s="33"/>
      <c r="I213" s="162"/>
      <c r="J213" s="33"/>
      <c r="K213" s="33"/>
      <c r="L213" s="34"/>
      <c r="M213" s="163"/>
      <c r="N213" s="164"/>
      <c r="O213" s="59"/>
      <c r="P213" s="59"/>
      <c r="Q213" s="59"/>
      <c r="R213" s="59"/>
      <c r="S213" s="59"/>
      <c r="T213" s="60"/>
      <c r="U213" s="33"/>
      <c r="V213" s="33"/>
      <c r="W213" s="33"/>
      <c r="X213" s="33"/>
      <c r="Y213" s="33"/>
      <c r="Z213" s="33"/>
      <c r="AA213" s="33"/>
      <c r="AB213" s="33"/>
      <c r="AC213" s="33"/>
      <c r="AD213" s="33"/>
      <c r="AE213" s="33"/>
      <c r="AT213" s="18" t="s">
        <v>136</v>
      </c>
      <c r="AU213" s="18" t="s">
        <v>86</v>
      </c>
    </row>
    <row r="214" spans="1:65" s="2" customFormat="1" ht="24.2" customHeight="1">
      <c r="A214" s="33"/>
      <c r="B214" s="145"/>
      <c r="C214" s="146" t="s">
        <v>338</v>
      </c>
      <c r="D214" s="146" t="s">
        <v>130</v>
      </c>
      <c r="E214" s="147" t="s">
        <v>339</v>
      </c>
      <c r="F214" s="148" t="s">
        <v>340</v>
      </c>
      <c r="G214" s="149" t="s">
        <v>141</v>
      </c>
      <c r="H214" s="150">
        <v>1</v>
      </c>
      <c r="I214" s="151"/>
      <c r="J214" s="152">
        <f>ROUND(I214*H214,2)</f>
        <v>0</v>
      </c>
      <c r="K214" s="153"/>
      <c r="L214" s="34"/>
      <c r="M214" s="154" t="s">
        <v>1</v>
      </c>
      <c r="N214" s="155" t="s">
        <v>43</v>
      </c>
      <c r="O214" s="59"/>
      <c r="P214" s="156">
        <f>O214*H214</f>
        <v>0</v>
      </c>
      <c r="Q214" s="156">
        <v>0</v>
      </c>
      <c r="R214" s="156">
        <f>Q214*H214</f>
        <v>0</v>
      </c>
      <c r="S214" s="156">
        <v>0</v>
      </c>
      <c r="T214" s="157">
        <f>S214*H214</f>
        <v>0</v>
      </c>
      <c r="U214" s="33"/>
      <c r="V214" s="33"/>
      <c r="W214" s="33"/>
      <c r="X214" s="33"/>
      <c r="Y214" s="33"/>
      <c r="Z214" s="33"/>
      <c r="AA214" s="33"/>
      <c r="AB214" s="33"/>
      <c r="AC214" s="33"/>
      <c r="AD214" s="33"/>
      <c r="AE214" s="33"/>
      <c r="AR214" s="158" t="s">
        <v>168</v>
      </c>
      <c r="AT214" s="158" t="s">
        <v>130</v>
      </c>
      <c r="AU214" s="158" t="s">
        <v>86</v>
      </c>
      <c r="AY214" s="18" t="s">
        <v>127</v>
      </c>
      <c r="BE214" s="159">
        <f>IF(N214="základní",J214,0)</f>
        <v>0</v>
      </c>
      <c r="BF214" s="159">
        <f>IF(N214="snížená",J214,0)</f>
        <v>0</v>
      </c>
      <c r="BG214" s="159">
        <f>IF(N214="zákl. přenesená",J214,0)</f>
        <v>0</v>
      </c>
      <c r="BH214" s="159">
        <f>IF(N214="sníž. přenesená",J214,0)</f>
        <v>0</v>
      </c>
      <c r="BI214" s="159">
        <f>IF(N214="nulová",J214,0)</f>
        <v>0</v>
      </c>
      <c r="BJ214" s="18" t="s">
        <v>86</v>
      </c>
      <c r="BK214" s="159">
        <f>ROUND(I214*H214,2)</f>
        <v>0</v>
      </c>
      <c r="BL214" s="18" t="s">
        <v>168</v>
      </c>
      <c r="BM214" s="158" t="s">
        <v>341</v>
      </c>
    </row>
    <row r="215" spans="1:65" s="2" customFormat="1" ht="19.5">
      <c r="A215" s="33"/>
      <c r="B215" s="34"/>
      <c r="C215" s="33"/>
      <c r="D215" s="160" t="s">
        <v>136</v>
      </c>
      <c r="E215" s="33"/>
      <c r="F215" s="161" t="s">
        <v>340</v>
      </c>
      <c r="G215" s="33"/>
      <c r="H215" s="33"/>
      <c r="I215" s="162"/>
      <c r="J215" s="33"/>
      <c r="K215" s="33"/>
      <c r="L215" s="34"/>
      <c r="M215" s="163"/>
      <c r="N215" s="164"/>
      <c r="O215" s="59"/>
      <c r="P215" s="59"/>
      <c r="Q215" s="59"/>
      <c r="R215" s="59"/>
      <c r="S215" s="59"/>
      <c r="T215" s="60"/>
      <c r="U215" s="33"/>
      <c r="V215" s="33"/>
      <c r="W215" s="33"/>
      <c r="X215" s="33"/>
      <c r="Y215" s="33"/>
      <c r="Z215" s="33"/>
      <c r="AA215" s="33"/>
      <c r="AB215" s="33"/>
      <c r="AC215" s="33"/>
      <c r="AD215" s="33"/>
      <c r="AE215" s="33"/>
      <c r="AT215" s="18" t="s">
        <v>136</v>
      </c>
      <c r="AU215" s="18" t="s">
        <v>86</v>
      </c>
    </row>
    <row r="216" spans="1:65" s="2" customFormat="1" ht="24.2" customHeight="1">
      <c r="A216" s="33"/>
      <c r="B216" s="145"/>
      <c r="C216" s="146" t="s">
        <v>342</v>
      </c>
      <c r="D216" s="146" t="s">
        <v>130</v>
      </c>
      <c r="E216" s="147" t="s">
        <v>343</v>
      </c>
      <c r="F216" s="148" t="s">
        <v>344</v>
      </c>
      <c r="G216" s="149" t="s">
        <v>141</v>
      </c>
      <c r="H216" s="150">
        <v>1</v>
      </c>
      <c r="I216" s="151"/>
      <c r="J216" s="152">
        <f>ROUND(I216*H216,2)</f>
        <v>0</v>
      </c>
      <c r="K216" s="153"/>
      <c r="L216" s="34"/>
      <c r="M216" s="154" t="s">
        <v>1</v>
      </c>
      <c r="N216" s="155" t="s">
        <v>43</v>
      </c>
      <c r="O216" s="59"/>
      <c r="P216" s="156">
        <f>O216*H216</f>
        <v>0</v>
      </c>
      <c r="Q216" s="156">
        <v>0</v>
      </c>
      <c r="R216" s="156">
        <f>Q216*H216</f>
        <v>0</v>
      </c>
      <c r="S216" s="156">
        <v>0</v>
      </c>
      <c r="T216" s="157">
        <f>S216*H216</f>
        <v>0</v>
      </c>
      <c r="U216" s="33"/>
      <c r="V216" s="33"/>
      <c r="W216" s="33"/>
      <c r="X216" s="33"/>
      <c r="Y216" s="33"/>
      <c r="Z216" s="33"/>
      <c r="AA216" s="33"/>
      <c r="AB216" s="33"/>
      <c r="AC216" s="33"/>
      <c r="AD216" s="33"/>
      <c r="AE216" s="33"/>
      <c r="AR216" s="158" t="s">
        <v>168</v>
      </c>
      <c r="AT216" s="158" t="s">
        <v>130</v>
      </c>
      <c r="AU216" s="158" t="s">
        <v>86</v>
      </c>
      <c r="AY216" s="18" t="s">
        <v>127</v>
      </c>
      <c r="BE216" s="159">
        <f>IF(N216="základní",J216,0)</f>
        <v>0</v>
      </c>
      <c r="BF216" s="159">
        <f>IF(N216="snížená",J216,0)</f>
        <v>0</v>
      </c>
      <c r="BG216" s="159">
        <f>IF(N216="zákl. přenesená",J216,0)</f>
        <v>0</v>
      </c>
      <c r="BH216" s="159">
        <f>IF(N216="sníž. přenesená",J216,0)</f>
        <v>0</v>
      </c>
      <c r="BI216" s="159">
        <f>IF(N216="nulová",J216,0)</f>
        <v>0</v>
      </c>
      <c r="BJ216" s="18" t="s">
        <v>86</v>
      </c>
      <c r="BK216" s="159">
        <f>ROUND(I216*H216,2)</f>
        <v>0</v>
      </c>
      <c r="BL216" s="18" t="s">
        <v>168</v>
      </c>
      <c r="BM216" s="158" t="s">
        <v>345</v>
      </c>
    </row>
    <row r="217" spans="1:65" s="2" customFormat="1" ht="19.5">
      <c r="A217" s="33"/>
      <c r="B217" s="34"/>
      <c r="C217" s="33"/>
      <c r="D217" s="160" t="s">
        <v>136</v>
      </c>
      <c r="E217" s="33"/>
      <c r="F217" s="161" t="s">
        <v>344</v>
      </c>
      <c r="G217" s="33"/>
      <c r="H217" s="33"/>
      <c r="I217" s="162"/>
      <c r="J217" s="33"/>
      <c r="K217" s="33"/>
      <c r="L217" s="34"/>
      <c r="M217" s="163"/>
      <c r="N217" s="164"/>
      <c r="O217" s="59"/>
      <c r="P217" s="59"/>
      <c r="Q217" s="59"/>
      <c r="R217" s="59"/>
      <c r="S217" s="59"/>
      <c r="T217" s="60"/>
      <c r="U217" s="33"/>
      <c r="V217" s="33"/>
      <c r="W217" s="33"/>
      <c r="X217" s="33"/>
      <c r="Y217" s="33"/>
      <c r="Z217" s="33"/>
      <c r="AA217" s="33"/>
      <c r="AB217" s="33"/>
      <c r="AC217" s="33"/>
      <c r="AD217" s="33"/>
      <c r="AE217" s="33"/>
      <c r="AT217" s="18" t="s">
        <v>136</v>
      </c>
      <c r="AU217" s="18" t="s">
        <v>86</v>
      </c>
    </row>
    <row r="218" spans="1:65" s="2" customFormat="1" ht="24.2" customHeight="1">
      <c r="A218" s="33"/>
      <c r="B218" s="145"/>
      <c r="C218" s="165" t="s">
        <v>346</v>
      </c>
      <c r="D218" s="165" t="s">
        <v>138</v>
      </c>
      <c r="E218" s="166" t="s">
        <v>347</v>
      </c>
      <c r="F218" s="167" t="s">
        <v>348</v>
      </c>
      <c r="G218" s="168" t="s">
        <v>141</v>
      </c>
      <c r="H218" s="169">
        <v>2</v>
      </c>
      <c r="I218" s="170"/>
      <c r="J218" s="171">
        <f>ROUND(I218*H218,2)</f>
        <v>0</v>
      </c>
      <c r="K218" s="172"/>
      <c r="L218" s="173"/>
      <c r="M218" s="174" t="s">
        <v>1</v>
      </c>
      <c r="N218" s="175" t="s">
        <v>43</v>
      </c>
      <c r="O218" s="59"/>
      <c r="P218" s="156">
        <f>O218*H218</f>
        <v>0</v>
      </c>
      <c r="Q218" s="156">
        <v>0</v>
      </c>
      <c r="R218" s="156">
        <f>Q218*H218</f>
        <v>0</v>
      </c>
      <c r="S218" s="156">
        <v>0</v>
      </c>
      <c r="T218" s="157">
        <f>S218*H218</f>
        <v>0</v>
      </c>
      <c r="U218" s="33"/>
      <c r="V218" s="33"/>
      <c r="W218" s="33"/>
      <c r="X218" s="33"/>
      <c r="Y218" s="33"/>
      <c r="Z218" s="33"/>
      <c r="AA218" s="33"/>
      <c r="AB218" s="33"/>
      <c r="AC218" s="33"/>
      <c r="AD218" s="33"/>
      <c r="AE218" s="33"/>
      <c r="AR218" s="158" t="s">
        <v>148</v>
      </c>
      <c r="AT218" s="158" t="s">
        <v>138</v>
      </c>
      <c r="AU218" s="158" t="s">
        <v>86</v>
      </c>
      <c r="AY218" s="18" t="s">
        <v>127</v>
      </c>
      <c r="BE218" s="159">
        <f>IF(N218="základní",J218,0)</f>
        <v>0</v>
      </c>
      <c r="BF218" s="159">
        <f>IF(N218="snížená",J218,0)</f>
        <v>0</v>
      </c>
      <c r="BG218" s="159">
        <f>IF(N218="zákl. přenesená",J218,0)</f>
        <v>0</v>
      </c>
      <c r="BH218" s="159">
        <f>IF(N218="sníž. přenesená",J218,0)</f>
        <v>0</v>
      </c>
      <c r="BI218" s="159">
        <f>IF(N218="nulová",J218,0)</f>
        <v>0</v>
      </c>
      <c r="BJ218" s="18" t="s">
        <v>86</v>
      </c>
      <c r="BK218" s="159">
        <f>ROUND(I218*H218,2)</f>
        <v>0</v>
      </c>
      <c r="BL218" s="18" t="s">
        <v>148</v>
      </c>
      <c r="BM218" s="158" t="s">
        <v>349</v>
      </c>
    </row>
    <row r="219" spans="1:65" s="2" customFormat="1">
      <c r="A219" s="33"/>
      <c r="B219" s="34"/>
      <c r="C219" s="33"/>
      <c r="D219" s="160" t="s">
        <v>136</v>
      </c>
      <c r="E219" s="33"/>
      <c r="F219" s="161" t="s">
        <v>348</v>
      </c>
      <c r="G219" s="33"/>
      <c r="H219" s="33"/>
      <c r="I219" s="162"/>
      <c r="J219" s="33"/>
      <c r="K219" s="33"/>
      <c r="L219" s="34"/>
      <c r="M219" s="163"/>
      <c r="N219" s="164"/>
      <c r="O219" s="59"/>
      <c r="P219" s="59"/>
      <c r="Q219" s="59"/>
      <c r="R219" s="59"/>
      <c r="S219" s="59"/>
      <c r="T219" s="60"/>
      <c r="U219" s="33"/>
      <c r="V219" s="33"/>
      <c r="W219" s="33"/>
      <c r="X219" s="33"/>
      <c r="Y219" s="33"/>
      <c r="Z219" s="33"/>
      <c r="AA219" s="33"/>
      <c r="AB219" s="33"/>
      <c r="AC219" s="33"/>
      <c r="AD219" s="33"/>
      <c r="AE219" s="33"/>
      <c r="AT219" s="18" t="s">
        <v>136</v>
      </c>
      <c r="AU219" s="18" t="s">
        <v>86</v>
      </c>
    </row>
    <row r="220" spans="1:65" s="2" customFormat="1" ht="33" customHeight="1">
      <c r="A220" s="33"/>
      <c r="B220" s="145"/>
      <c r="C220" s="165" t="s">
        <v>350</v>
      </c>
      <c r="D220" s="165" t="s">
        <v>138</v>
      </c>
      <c r="E220" s="166" t="s">
        <v>351</v>
      </c>
      <c r="F220" s="167" t="s">
        <v>352</v>
      </c>
      <c r="G220" s="168" t="s">
        <v>141</v>
      </c>
      <c r="H220" s="169">
        <v>3</v>
      </c>
      <c r="I220" s="170"/>
      <c r="J220" s="171">
        <f>ROUND(I220*H220,2)</f>
        <v>0</v>
      </c>
      <c r="K220" s="172"/>
      <c r="L220" s="173"/>
      <c r="M220" s="174" t="s">
        <v>1</v>
      </c>
      <c r="N220" s="175" t="s">
        <v>43</v>
      </c>
      <c r="O220" s="59"/>
      <c r="P220" s="156">
        <f>O220*H220</f>
        <v>0</v>
      </c>
      <c r="Q220" s="156">
        <v>0</v>
      </c>
      <c r="R220" s="156">
        <f>Q220*H220</f>
        <v>0</v>
      </c>
      <c r="S220" s="156">
        <v>0</v>
      </c>
      <c r="T220" s="157">
        <f>S220*H220</f>
        <v>0</v>
      </c>
      <c r="U220" s="33"/>
      <c r="V220" s="33"/>
      <c r="W220" s="33"/>
      <c r="X220" s="33"/>
      <c r="Y220" s="33"/>
      <c r="Z220" s="33"/>
      <c r="AA220" s="33"/>
      <c r="AB220" s="33"/>
      <c r="AC220" s="33"/>
      <c r="AD220" s="33"/>
      <c r="AE220" s="33"/>
      <c r="AR220" s="158" t="s">
        <v>148</v>
      </c>
      <c r="AT220" s="158" t="s">
        <v>138</v>
      </c>
      <c r="AU220" s="158" t="s">
        <v>86</v>
      </c>
      <c r="AY220" s="18" t="s">
        <v>127</v>
      </c>
      <c r="BE220" s="159">
        <f>IF(N220="základní",J220,0)</f>
        <v>0</v>
      </c>
      <c r="BF220" s="159">
        <f>IF(N220="snížená",J220,0)</f>
        <v>0</v>
      </c>
      <c r="BG220" s="159">
        <f>IF(N220="zákl. přenesená",J220,0)</f>
        <v>0</v>
      </c>
      <c r="BH220" s="159">
        <f>IF(N220="sníž. přenesená",J220,0)</f>
        <v>0</v>
      </c>
      <c r="BI220" s="159">
        <f>IF(N220="nulová",J220,0)</f>
        <v>0</v>
      </c>
      <c r="BJ220" s="18" t="s">
        <v>86</v>
      </c>
      <c r="BK220" s="159">
        <f>ROUND(I220*H220,2)</f>
        <v>0</v>
      </c>
      <c r="BL220" s="18" t="s">
        <v>148</v>
      </c>
      <c r="BM220" s="158" t="s">
        <v>353</v>
      </c>
    </row>
    <row r="221" spans="1:65" s="2" customFormat="1" ht="19.5">
      <c r="A221" s="33"/>
      <c r="B221" s="34"/>
      <c r="C221" s="33"/>
      <c r="D221" s="160" t="s">
        <v>136</v>
      </c>
      <c r="E221" s="33"/>
      <c r="F221" s="161" t="s">
        <v>352</v>
      </c>
      <c r="G221" s="33"/>
      <c r="H221" s="33"/>
      <c r="I221" s="162"/>
      <c r="J221" s="33"/>
      <c r="K221" s="33"/>
      <c r="L221" s="34"/>
      <c r="M221" s="163"/>
      <c r="N221" s="164"/>
      <c r="O221" s="59"/>
      <c r="P221" s="59"/>
      <c r="Q221" s="59"/>
      <c r="R221" s="59"/>
      <c r="S221" s="59"/>
      <c r="T221" s="60"/>
      <c r="U221" s="33"/>
      <c r="V221" s="33"/>
      <c r="W221" s="33"/>
      <c r="X221" s="33"/>
      <c r="Y221" s="33"/>
      <c r="Z221" s="33"/>
      <c r="AA221" s="33"/>
      <c r="AB221" s="33"/>
      <c r="AC221" s="33"/>
      <c r="AD221" s="33"/>
      <c r="AE221" s="33"/>
      <c r="AT221" s="18" t="s">
        <v>136</v>
      </c>
      <c r="AU221" s="18" t="s">
        <v>86</v>
      </c>
    </row>
    <row r="222" spans="1:65" s="2" customFormat="1" ht="33" customHeight="1">
      <c r="A222" s="33"/>
      <c r="B222" s="145"/>
      <c r="C222" s="165" t="s">
        <v>354</v>
      </c>
      <c r="D222" s="165" t="s">
        <v>138</v>
      </c>
      <c r="E222" s="166" t="s">
        <v>355</v>
      </c>
      <c r="F222" s="167" t="s">
        <v>356</v>
      </c>
      <c r="G222" s="168" t="s">
        <v>141</v>
      </c>
      <c r="H222" s="169">
        <v>3</v>
      </c>
      <c r="I222" s="170"/>
      <c r="J222" s="171">
        <f>ROUND(I222*H222,2)</f>
        <v>0</v>
      </c>
      <c r="K222" s="172"/>
      <c r="L222" s="173"/>
      <c r="M222" s="174" t="s">
        <v>1</v>
      </c>
      <c r="N222" s="175" t="s">
        <v>43</v>
      </c>
      <c r="O222" s="59"/>
      <c r="P222" s="156">
        <f>O222*H222</f>
        <v>0</v>
      </c>
      <c r="Q222" s="156">
        <v>0</v>
      </c>
      <c r="R222" s="156">
        <f>Q222*H222</f>
        <v>0</v>
      </c>
      <c r="S222" s="156">
        <v>0</v>
      </c>
      <c r="T222" s="157">
        <f>S222*H222</f>
        <v>0</v>
      </c>
      <c r="U222" s="33"/>
      <c r="V222" s="33"/>
      <c r="W222" s="33"/>
      <c r="X222" s="33"/>
      <c r="Y222" s="33"/>
      <c r="Z222" s="33"/>
      <c r="AA222" s="33"/>
      <c r="AB222" s="33"/>
      <c r="AC222" s="33"/>
      <c r="AD222" s="33"/>
      <c r="AE222" s="33"/>
      <c r="AR222" s="158" t="s">
        <v>148</v>
      </c>
      <c r="AT222" s="158" t="s">
        <v>138</v>
      </c>
      <c r="AU222" s="158" t="s">
        <v>86</v>
      </c>
      <c r="AY222" s="18" t="s">
        <v>127</v>
      </c>
      <c r="BE222" s="159">
        <f>IF(N222="základní",J222,0)</f>
        <v>0</v>
      </c>
      <c r="BF222" s="159">
        <f>IF(N222="snížená",J222,0)</f>
        <v>0</v>
      </c>
      <c r="BG222" s="159">
        <f>IF(N222="zákl. přenesená",J222,0)</f>
        <v>0</v>
      </c>
      <c r="BH222" s="159">
        <f>IF(N222="sníž. přenesená",J222,0)</f>
        <v>0</v>
      </c>
      <c r="BI222" s="159">
        <f>IF(N222="nulová",J222,0)</f>
        <v>0</v>
      </c>
      <c r="BJ222" s="18" t="s">
        <v>86</v>
      </c>
      <c r="BK222" s="159">
        <f>ROUND(I222*H222,2)</f>
        <v>0</v>
      </c>
      <c r="BL222" s="18" t="s">
        <v>148</v>
      </c>
      <c r="BM222" s="158" t="s">
        <v>357</v>
      </c>
    </row>
    <row r="223" spans="1:65" s="2" customFormat="1" ht="19.5">
      <c r="A223" s="33"/>
      <c r="B223" s="34"/>
      <c r="C223" s="33"/>
      <c r="D223" s="160" t="s">
        <v>136</v>
      </c>
      <c r="E223" s="33"/>
      <c r="F223" s="161" t="s">
        <v>356</v>
      </c>
      <c r="G223" s="33"/>
      <c r="H223" s="33"/>
      <c r="I223" s="162"/>
      <c r="J223" s="33"/>
      <c r="K223" s="33"/>
      <c r="L223" s="34"/>
      <c r="M223" s="163"/>
      <c r="N223" s="164"/>
      <c r="O223" s="59"/>
      <c r="P223" s="59"/>
      <c r="Q223" s="59"/>
      <c r="R223" s="59"/>
      <c r="S223" s="59"/>
      <c r="T223" s="60"/>
      <c r="U223" s="33"/>
      <c r="V223" s="33"/>
      <c r="W223" s="33"/>
      <c r="X223" s="33"/>
      <c r="Y223" s="33"/>
      <c r="Z223" s="33"/>
      <c r="AA223" s="33"/>
      <c r="AB223" s="33"/>
      <c r="AC223" s="33"/>
      <c r="AD223" s="33"/>
      <c r="AE223" s="33"/>
      <c r="AT223" s="18" t="s">
        <v>136</v>
      </c>
      <c r="AU223" s="18" t="s">
        <v>86</v>
      </c>
    </row>
    <row r="224" spans="1:65" s="2" customFormat="1" ht="37.9" customHeight="1">
      <c r="A224" s="33"/>
      <c r="B224" s="145"/>
      <c r="C224" s="165" t="s">
        <v>358</v>
      </c>
      <c r="D224" s="165" t="s">
        <v>138</v>
      </c>
      <c r="E224" s="166" t="s">
        <v>359</v>
      </c>
      <c r="F224" s="167" t="s">
        <v>360</v>
      </c>
      <c r="G224" s="168" t="s">
        <v>141</v>
      </c>
      <c r="H224" s="169">
        <v>1</v>
      </c>
      <c r="I224" s="170"/>
      <c r="J224" s="171">
        <f>ROUND(I224*H224,2)</f>
        <v>0</v>
      </c>
      <c r="K224" s="172"/>
      <c r="L224" s="173"/>
      <c r="M224" s="174" t="s">
        <v>1</v>
      </c>
      <c r="N224" s="175" t="s">
        <v>43</v>
      </c>
      <c r="O224" s="59"/>
      <c r="P224" s="156">
        <f>O224*H224</f>
        <v>0</v>
      </c>
      <c r="Q224" s="156">
        <v>0</v>
      </c>
      <c r="R224" s="156">
        <f>Q224*H224</f>
        <v>0</v>
      </c>
      <c r="S224" s="156">
        <v>0</v>
      </c>
      <c r="T224" s="157">
        <f>S224*H224</f>
        <v>0</v>
      </c>
      <c r="U224" s="33"/>
      <c r="V224" s="33"/>
      <c r="W224" s="33"/>
      <c r="X224" s="33"/>
      <c r="Y224" s="33"/>
      <c r="Z224" s="33"/>
      <c r="AA224" s="33"/>
      <c r="AB224" s="33"/>
      <c r="AC224" s="33"/>
      <c r="AD224" s="33"/>
      <c r="AE224" s="33"/>
      <c r="AR224" s="158" t="s">
        <v>148</v>
      </c>
      <c r="AT224" s="158" t="s">
        <v>138</v>
      </c>
      <c r="AU224" s="158" t="s">
        <v>86</v>
      </c>
      <c r="AY224" s="18" t="s">
        <v>127</v>
      </c>
      <c r="BE224" s="159">
        <f>IF(N224="základní",J224,0)</f>
        <v>0</v>
      </c>
      <c r="BF224" s="159">
        <f>IF(N224="snížená",J224,0)</f>
        <v>0</v>
      </c>
      <c r="BG224" s="159">
        <f>IF(N224="zákl. přenesená",J224,0)</f>
        <v>0</v>
      </c>
      <c r="BH224" s="159">
        <f>IF(N224="sníž. přenesená",J224,0)</f>
        <v>0</v>
      </c>
      <c r="BI224" s="159">
        <f>IF(N224="nulová",J224,0)</f>
        <v>0</v>
      </c>
      <c r="BJ224" s="18" t="s">
        <v>86</v>
      </c>
      <c r="BK224" s="159">
        <f>ROUND(I224*H224,2)</f>
        <v>0</v>
      </c>
      <c r="BL224" s="18" t="s">
        <v>148</v>
      </c>
      <c r="BM224" s="158" t="s">
        <v>361</v>
      </c>
    </row>
    <row r="225" spans="1:65" s="2" customFormat="1" ht="19.5">
      <c r="A225" s="33"/>
      <c r="B225" s="34"/>
      <c r="C225" s="33"/>
      <c r="D225" s="160" t="s">
        <v>136</v>
      </c>
      <c r="E225" s="33"/>
      <c r="F225" s="161" t="s">
        <v>360</v>
      </c>
      <c r="G225" s="33"/>
      <c r="H225" s="33"/>
      <c r="I225" s="162"/>
      <c r="J225" s="33"/>
      <c r="K225" s="33"/>
      <c r="L225" s="34"/>
      <c r="M225" s="163"/>
      <c r="N225" s="164"/>
      <c r="O225" s="59"/>
      <c r="P225" s="59"/>
      <c r="Q225" s="59"/>
      <c r="R225" s="59"/>
      <c r="S225" s="59"/>
      <c r="T225" s="60"/>
      <c r="U225" s="33"/>
      <c r="V225" s="33"/>
      <c r="W225" s="33"/>
      <c r="X225" s="33"/>
      <c r="Y225" s="33"/>
      <c r="Z225" s="33"/>
      <c r="AA225" s="33"/>
      <c r="AB225" s="33"/>
      <c r="AC225" s="33"/>
      <c r="AD225" s="33"/>
      <c r="AE225" s="33"/>
      <c r="AT225" s="18" t="s">
        <v>136</v>
      </c>
      <c r="AU225" s="18" t="s">
        <v>86</v>
      </c>
    </row>
    <row r="226" spans="1:65" s="2" customFormat="1" ht="33" customHeight="1">
      <c r="A226" s="33"/>
      <c r="B226" s="145"/>
      <c r="C226" s="165" t="s">
        <v>362</v>
      </c>
      <c r="D226" s="165" t="s">
        <v>138</v>
      </c>
      <c r="E226" s="166" t="s">
        <v>363</v>
      </c>
      <c r="F226" s="167" t="s">
        <v>364</v>
      </c>
      <c r="G226" s="168" t="s">
        <v>141</v>
      </c>
      <c r="H226" s="169">
        <v>3</v>
      </c>
      <c r="I226" s="170"/>
      <c r="J226" s="171">
        <f>ROUND(I226*H226,2)</f>
        <v>0</v>
      </c>
      <c r="K226" s="172"/>
      <c r="L226" s="173"/>
      <c r="M226" s="174" t="s">
        <v>1</v>
      </c>
      <c r="N226" s="175" t="s">
        <v>43</v>
      </c>
      <c r="O226" s="59"/>
      <c r="P226" s="156">
        <f>O226*H226</f>
        <v>0</v>
      </c>
      <c r="Q226" s="156">
        <v>0</v>
      </c>
      <c r="R226" s="156">
        <f>Q226*H226</f>
        <v>0</v>
      </c>
      <c r="S226" s="156">
        <v>0</v>
      </c>
      <c r="T226" s="157">
        <f>S226*H226</f>
        <v>0</v>
      </c>
      <c r="U226" s="33"/>
      <c r="V226" s="33"/>
      <c r="W226" s="33"/>
      <c r="X226" s="33"/>
      <c r="Y226" s="33"/>
      <c r="Z226" s="33"/>
      <c r="AA226" s="33"/>
      <c r="AB226" s="33"/>
      <c r="AC226" s="33"/>
      <c r="AD226" s="33"/>
      <c r="AE226" s="33"/>
      <c r="AR226" s="158" t="s">
        <v>148</v>
      </c>
      <c r="AT226" s="158" t="s">
        <v>138</v>
      </c>
      <c r="AU226" s="158" t="s">
        <v>86</v>
      </c>
      <c r="AY226" s="18" t="s">
        <v>127</v>
      </c>
      <c r="BE226" s="159">
        <f>IF(N226="základní",J226,0)</f>
        <v>0</v>
      </c>
      <c r="BF226" s="159">
        <f>IF(N226="snížená",J226,0)</f>
        <v>0</v>
      </c>
      <c r="BG226" s="159">
        <f>IF(N226="zákl. přenesená",J226,0)</f>
        <v>0</v>
      </c>
      <c r="BH226" s="159">
        <f>IF(N226="sníž. přenesená",J226,0)</f>
        <v>0</v>
      </c>
      <c r="BI226" s="159">
        <f>IF(N226="nulová",J226,0)</f>
        <v>0</v>
      </c>
      <c r="BJ226" s="18" t="s">
        <v>86</v>
      </c>
      <c r="BK226" s="159">
        <f>ROUND(I226*H226,2)</f>
        <v>0</v>
      </c>
      <c r="BL226" s="18" t="s">
        <v>148</v>
      </c>
      <c r="BM226" s="158" t="s">
        <v>365</v>
      </c>
    </row>
    <row r="227" spans="1:65" s="2" customFormat="1" ht="19.5">
      <c r="A227" s="33"/>
      <c r="B227" s="34"/>
      <c r="C227" s="33"/>
      <c r="D227" s="160" t="s">
        <v>136</v>
      </c>
      <c r="E227" s="33"/>
      <c r="F227" s="161" t="s">
        <v>364</v>
      </c>
      <c r="G227" s="33"/>
      <c r="H227" s="33"/>
      <c r="I227" s="162"/>
      <c r="J227" s="33"/>
      <c r="K227" s="33"/>
      <c r="L227" s="34"/>
      <c r="M227" s="163"/>
      <c r="N227" s="164"/>
      <c r="O227" s="59"/>
      <c r="P227" s="59"/>
      <c r="Q227" s="59"/>
      <c r="R227" s="59"/>
      <c r="S227" s="59"/>
      <c r="T227" s="60"/>
      <c r="U227" s="33"/>
      <c r="V227" s="33"/>
      <c r="W227" s="33"/>
      <c r="X227" s="33"/>
      <c r="Y227" s="33"/>
      <c r="Z227" s="33"/>
      <c r="AA227" s="33"/>
      <c r="AB227" s="33"/>
      <c r="AC227" s="33"/>
      <c r="AD227" s="33"/>
      <c r="AE227" s="33"/>
      <c r="AT227" s="18" t="s">
        <v>136</v>
      </c>
      <c r="AU227" s="18" t="s">
        <v>86</v>
      </c>
    </row>
    <row r="228" spans="1:65" s="2" customFormat="1" ht="44.25" customHeight="1">
      <c r="A228" s="33"/>
      <c r="B228" s="145"/>
      <c r="C228" s="165" t="s">
        <v>366</v>
      </c>
      <c r="D228" s="165" t="s">
        <v>138</v>
      </c>
      <c r="E228" s="166" t="s">
        <v>367</v>
      </c>
      <c r="F228" s="167" t="s">
        <v>368</v>
      </c>
      <c r="G228" s="168" t="s">
        <v>141</v>
      </c>
      <c r="H228" s="169">
        <v>2</v>
      </c>
      <c r="I228" s="170"/>
      <c r="J228" s="171">
        <f>ROUND(I228*H228,2)</f>
        <v>0</v>
      </c>
      <c r="K228" s="172"/>
      <c r="L228" s="173"/>
      <c r="M228" s="174" t="s">
        <v>1</v>
      </c>
      <c r="N228" s="175" t="s">
        <v>43</v>
      </c>
      <c r="O228" s="59"/>
      <c r="P228" s="156">
        <f>O228*H228</f>
        <v>0</v>
      </c>
      <c r="Q228" s="156">
        <v>0</v>
      </c>
      <c r="R228" s="156">
        <f>Q228*H228</f>
        <v>0</v>
      </c>
      <c r="S228" s="156">
        <v>0</v>
      </c>
      <c r="T228" s="157">
        <f>S228*H228</f>
        <v>0</v>
      </c>
      <c r="U228" s="33"/>
      <c r="V228" s="33"/>
      <c r="W228" s="33"/>
      <c r="X228" s="33"/>
      <c r="Y228" s="33"/>
      <c r="Z228" s="33"/>
      <c r="AA228" s="33"/>
      <c r="AB228" s="33"/>
      <c r="AC228" s="33"/>
      <c r="AD228" s="33"/>
      <c r="AE228" s="33"/>
      <c r="AR228" s="158" t="s">
        <v>148</v>
      </c>
      <c r="AT228" s="158" t="s">
        <v>138</v>
      </c>
      <c r="AU228" s="158" t="s">
        <v>86</v>
      </c>
      <c r="AY228" s="18" t="s">
        <v>127</v>
      </c>
      <c r="BE228" s="159">
        <f>IF(N228="základní",J228,0)</f>
        <v>0</v>
      </c>
      <c r="BF228" s="159">
        <f>IF(N228="snížená",J228,0)</f>
        <v>0</v>
      </c>
      <c r="BG228" s="159">
        <f>IF(N228="zákl. přenesená",J228,0)</f>
        <v>0</v>
      </c>
      <c r="BH228" s="159">
        <f>IF(N228="sníž. přenesená",J228,0)</f>
        <v>0</v>
      </c>
      <c r="BI228" s="159">
        <f>IF(N228="nulová",J228,0)</f>
        <v>0</v>
      </c>
      <c r="BJ228" s="18" t="s">
        <v>86</v>
      </c>
      <c r="BK228" s="159">
        <f>ROUND(I228*H228,2)</f>
        <v>0</v>
      </c>
      <c r="BL228" s="18" t="s">
        <v>148</v>
      </c>
      <c r="BM228" s="158" t="s">
        <v>369</v>
      </c>
    </row>
    <row r="229" spans="1:65" s="2" customFormat="1" ht="29.25">
      <c r="A229" s="33"/>
      <c r="B229" s="34"/>
      <c r="C229" s="33"/>
      <c r="D229" s="160" t="s">
        <v>136</v>
      </c>
      <c r="E229" s="33"/>
      <c r="F229" s="161" t="s">
        <v>368</v>
      </c>
      <c r="G229" s="33"/>
      <c r="H229" s="33"/>
      <c r="I229" s="162"/>
      <c r="J229" s="33"/>
      <c r="K229" s="33"/>
      <c r="L229" s="34"/>
      <c r="M229" s="163"/>
      <c r="N229" s="164"/>
      <c r="O229" s="59"/>
      <c r="P229" s="59"/>
      <c r="Q229" s="59"/>
      <c r="R229" s="59"/>
      <c r="S229" s="59"/>
      <c r="T229" s="60"/>
      <c r="U229" s="33"/>
      <c r="V229" s="33"/>
      <c r="W229" s="33"/>
      <c r="X229" s="33"/>
      <c r="Y229" s="33"/>
      <c r="Z229" s="33"/>
      <c r="AA229" s="33"/>
      <c r="AB229" s="33"/>
      <c r="AC229" s="33"/>
      <c r="AD229" s="33"/>
      <c r="AE229" s="33"/>
      <c r="AT229" s="18" t="s">
        <v>136</v>
      </c>
      <c r="AU229" s="18" t="s">
        <v>86</v>
      </c>
    </row>
    <row r="230" spans="1:65" s="2" customFormat="1" ht="21.75" customHeight="1">
      <c r="A230" s="33"/>
      <c r="B230" s="145"/>
      <c r="C230" s="146" t="s">
        <v>370</v>
      </c>
      <c r="D230" s="146" t="s">
        <v>130</v>
      </c>
      <c r="E230" s="147" t="s">
        <v>371</v>
      </c>
      <c r="F230" s="148" t="s">
        <v>372</v>
      </c>
      <c r="G230" s="149" t="s">
        <v>141</v>
      </c>
      <c r="H230" s="150">
        <v>4</v>
      </c>
      <c r="I230" s="151"/>
      <c r="J230" s="152">
        <f>ROUND(I230*H230,2)</f>
        <v>0</v>
      </c>
      <c r="K230" s="153"/>
      <c r="L230" s="34"/>
      <c r="M230" s="154" t="s">
        <v>1</v>
      </c>
      <c r="N230" s="155" t="s">
        <v>43</v>
      </c>
      <c r="O230" s="59"/>
      <c r="P230" s="156">
        <f>O230*H230</f>
        <v>0</v>
      </c>
      <c r="Q230" s="156">
        <v>0</v>
      </c>
      <c r="R230" s="156">
        <f>Q230*H230</f>
        <v>0</v>
      </c>
      <c r="S230" s="156">
        <v>0</v>
      </c>
      <c r="T230" s="157">
        <f>S230*H230</f>
        <v>0</v>
      </c>
      <c r="U230" s="33"/>
      <c r="V230" s="33"/>
      <c r="W230" s="33"/>
      <c r="X230" s="33"/>
      <c r="Y230" s="33"/>
      <c r="Z230" s="33"/>
      <c r="AA230" s="33"/>
      <c r="AB230" s="33"/>
      <c r="AC230" s="33"/>
      <c r="AD230" s="33"/>
      <c r="AE230" s="33"/>
      <c r="AR230" s="158" t="s">
        <v>168</v>
      </c>
      <c r="AT230" s="158" t="s">
        <v>130</v>
      </c>
      <c r="AU230" s="158" t="s">
        <v>86</v>
      </c>
      <c r="AY230" s="18" t="s">
        <v>127</v>
      </c>
      <c r="BE230" s="159">
        <f>IF(N230="základní",J230,0)</f>
        <v>0</v>
      </c>
      <c r="BF230" s="159">
        <f>IF(N230="snížená",J230,0)</f>
        <v>0</v>
      </c>
      <c r="BG230" s="159">
        <f>IF(N230="zákl. přenesená",J230,0)</f>
        <v>0</v>
      </c>
      <c r="BH230" s="159">
        <f>IF(N230="sníž. přenesená",J230,0)</f>
        <v>0</v>
      </c>
      <c r="BI230" s="159">
        <f>IF(N230="nulová",J230,0)</f>
        <v>0</v>
      </c>
      <c r="BJ230" s="18" t="s">
        <v>86</v>
      </c>
      <c r="BK230" s="159">
        <f>ROUND(I230*H230,2)</f>
        <v>0</v>
      </c>
      <c r="BL230" s="18" t="s">
        <v>168</v>
      </c>
      <c r="BM230" s="158" t="s">
        <v>373</v>
      </c>
    </row>
    <row r="231" spans="1:65" s="2" customFormat="1" ht="58.5">
      <c r="A231" s="33"/>
      <c r="B231" s="34"/>
      <c r="C231" s="33"/>
      <c r="D231" s="160" t="s">
        <v>136</v>
      </c>
      <c r="E231" s="33"/>
      <c r="F231" s="161" t="s">
        <v>374</v>
      </c>
      <c r="G231" s="33"/>
      <c r="H231" s="33"/>
      <c r="I231" s="162"/>
      <c r="J231" s="33"/>
      <c r="K231" s="33"/>
      <c r="L231" s="34"/>
      <c r="M231" s="163"/>
      <c r="N231" s="164"/>
      <c r="O231" s="59"/>
      <c r="P231" s="59"/>
      <c r="Q231" s="59"/>
      <c r="R231" s="59"/>
      <c r="S231" s="59"/>
      <c r="T231" s="60"/>
      <c r="U231" s="33"/>
      <c r="V231" s="33"/>
      <c r="W231" s="33"/>
      <c r="X231" s="33"/>
      <c r="Y231" s="33"/>
      <c r="Z231" s="33"/>
      <c r="AA231" s="33"/>
      <c r="AB231" s="33"/>
      <c r="AC231" s="33"/>
      <c r="AD231" s="33"/>
      <c r="AE231" s="33"/>
      <c r="AT231" s="18" t="s">
        <v>136</v>
      </c>
      <c r="AU231" s="18" t="s">
        <v>86</v>
      </c>
    </row>
    <row r="232" spans="1:65" s="2" customFormat="1" ht="24.2" customHeight="1">
      <c r="A232" s="33"/>
      <c r="B232" s="145"/>
      <c r="C232" s="146" t="s">
        <v>375</v>
      </c>
      <c r="D232" s="146" t="s">
        <v>130</v>
      </c>
      <c r="E232" s="147" t="s">
        <v>376</v>
      </c>
      <c r="F232" s="148" t="s">
        <v>377</v>
      </c>
      <c r="G232" s="149" t="s">
        <v>141</v>
      </c>
      <c r="H232" s="150">
        <v>1</v>
      </c>
      <c r="I232" s="151"/>
      <c r="J232" s="152">
        <f>ROUND(I232*H232,2)</f>
        <v>0</v>
      </c>
      <c r="K232" s="153"/>
      <c r="L232" s="34"/>
      <c r="M232" s="154" t="s">
        <v>1</v>
      </c>
      <c r="N232" s="155" t="s">
        <v>43</v>
      </c>
      <c r="O232" s="59"/>
      <c r="P232" s="156">
        <f>O232*H232</f>
        <v>0</v>
      </c>
      <c r="Q232" s="156">
        <v>0</v>
      </c>
      <c r="R232" s="156">
        <f>Q232*H232</f>
        <v>0</v>
      </c>
      <c r="S232" s="156">
        <v>0</v>
      </c>
      <c r="T232" s="157">
        <f>S232*H232</f>
        <v>0</v>
      </c>
      <c r="U232" s="33"/>
      <c r="V232" s="33"/>
      <c r="W232" s="33"/>
      <c r="X232" s="33"/>
      <c r="Y232" s="33"/>
      <c r="Z232" s="33"/>
      <c r="AA232" s="33"/>
      <c r="AB232" s="33"/>
      <c r="AC232" s="33"/>
      <c r="AD232" s="33"/>
      <c r="AE232" s="33"/>
      <c r="AR232" s="158" t="s">
        <v>168</v>
      </c>
      <c r="AT232" s="158" t="s">
        <v>130</v>
      </c>
      <c r="AU232" s="158" t="s">
        <v>86</v>
      </c>
      <c r="AY232" s="18" t="s">
        <v>127</v>
      </c>
      <c r="BE232" s="159">
        <f>IF(N232="základní",J232,0)</f>
        <v>0</v>
      </c>
      <c r="BF232" s="159">
        <f>IF(N232="snížená",J232,0)</f>
        <v>0</v>
      </c>
      <c r="BG232" s="159">
        <f>IF(N232="zákl. přenesená",J232,0)</f>
        <v>0</v>
      </c>
      <c r="BH232" s="159">
        <f>IF(N232="sníž. přenesená",J232,0)</f>
        <v>0</v>
      </c>
      <c r="BI232" s="159">
        <f>IF(N232="nulová",J232,0)</f>
        <v>0</v>
      </c>
      <c r="BJ232" s="18" t="s">
        <v>86</v>
      </c>
      <c r="BK232" s="159">
        <f>ROUND(I232*H232,2)</f>
        <v>0</v>
      </c>
      <c r="BL232" s="18" t="s">
        <v>168</v>
      </c>
      <c r="BM232" s="158" t="s">
        <v>378</v>
      </c>
    </row>
    <row r="233" spans="1:65" s="2" customFormat="1" ht="39">
      <c r="A233" s="33"/>
      <c r="B233" s="34"/>
      <c r="C233" s="33"/>
      <c r="D233" s="160" t="s">
        <v>136</v>
      </c>
      <c r="E233" s="33"/>
      <c r="F233" s="161" t="s">
        <v>379</v>
      </c>
      <c r="G233" s="33"/>
      <c r="H233" s="33"/>
      <c r="I233" s="162"/>
      <c r="J233" s="33"/>
      <c r="K233" s="33"/>
      <c r="L233" s="34"/>
      <c r="M233" s="163"/>
      <c r="N233" s="164"/>
      <c r="O233" s="59"/>
      <c r="P233" s="59"/>
      <c r="Q233" s="59"/>
      <c r="R233" s="59"/>
      <c r="S233" s="59"/>
      <c r="T233" s="60"/>
      <c r="U233" s="33"/>
      <c r="V233" s="33"/>
      <c r="W233" s="33"/>
      <c r="X233" s="33"/>
      <c r="Y233" s="33"/>
      <c r="Z233" s="33"/>
      <c r="AA233" s="33"/>
      <c r="AB233" s="33"/>
      <c r="AC233" s="33"/>
      <c r="AD233" s="33"/>
      <c r="AE233" s="33"/>
      <c r="AT233" s="18" t="s">
        <v>136</v>
      </c>
      <c r="AU233" s="18" t="s">
        <v>86</v>
      </c>
    </row>
    <row r="234" spans="1:65" s="2" customFormat="1" ht="21.75" customHeight="1">
      <c r="A234" s="33"/>
      <c r="B234" s="145"/>
      <c r="C234" s="146" t="s">
        <v>380</v>
      </c>
      <c r="D234" s="146" t="s">
        <v>130</v>
      </c>
      <c r="E234" s="147" t="s">
        <v>381</v>
      </c>
      <c r="F234" s="148" t="s">
        <v>382</v>
      </c>
      <c r="G234" s="149" t="s">
        <v>141</v>
      </c>
      <c r="H234" s="150">
        <v>2</v>
      </c>
      <c r="I234" s="151"/>
      <c r="J234" s="152">
        <f>ROUND(I234*H234,2)</f>
        <v>0</v>
      </c>
      <c r="K234" s="153"/>
      <c r="L234" s="34"/>
      <c r="M234" s="154" t="s">
        <v>1</v>
      </c>
      <c r="N234" s="155" t="s">
        <v>43</v>
      </c>
      <c r="O234" s="59"/>
      <c r="P234" s="156">
        <f>O234*H234</f>
        <v>0</v>
      </c>
      <c r="Q234" s="156">
        <v>0</v>
      </c>
      <c r="R234" s="156">
        <f>Q234*H234</f>
        <v>0</v>
      </c>
      <c r="S234" s="156">
        <v>0</v>
      </c>
      <c r="T234" s="157">
        <f>S234*H234</f>
        <v>0</v>
      </c>
      <c r="U234" s="33"/>
      <c r="V234" s="33"/>
      <c r="W234" s="33"/>
      <c r="X234" s="33"/>
      <c r="Y234" s="33"/>
      <c r="Z234" s="33"/>
      <c r="AA234" s="33"/>
      <c r="AB234" s="33"/>
      <c r="AC234" s="33"/>
      <c r="AD234" s="33"/>
      <c r="AE234" s="33"/>
      <c r="AR234" s="158" t="s">
        <v>168</v>
      </c>
      <c r="AT234" s="158" t="s">
        <v>130</v>
      </c>
      <c r="AU234" s="158" t="s">
        <v>86</v>
      </c>
      <c r="AY234" s="18" t="s">
        <v>127</v>
      </c>
      <c r="BE234" s="159">
        <f>IF(N234="základní",J234,0)</f>
        <v>0</v>
      </c>
      <c r="BF234" s="159">
        <f>IF(N234="snížená",J234,0)</f>
        <v>0</v>
      </c>
      <c r="BG234" s="159">
        <f>IF(N234="zákl. přenesená",J234,0)</f>
        <v>0</v>
      </c>
      <c r="BH234" s="159">
        <f>IF(N234="sníž. přenesená",J234,0)</f>
        <v>0</v>
      </c>
      <c r="BI234" s="159">
        <f>IF(N234="nulová",J234,0)</f>
        <v>0</v>
      </c>
      <c r="BJ234" s="18" t="s">
        <v>86</v>
      </c>
      <c r="BK234" s="159">
        <f>ROUND(I234*H234,2)</f>
        <v>0</v>
      </c>
      <c r="BL234" s="18" t="s">
        <v>168</v>
      </c>
      <c r="BM234" s="158" t="s">
        <v>383</v>
      </c>
    </row>
    <row r="235" spans="1:65" s="2" customFormat="1" ht="39">
      <c r="A235" s="33"/>
      <c r="B235" s="34"/>
      <c r="C235" s="33"/>
      <c r="D235" s="160" t="s">
        <v>136</v>
      </c>
      <c r="E235" s="33"/>
      <c r="F235" s="161" t="s">
        <v>384</v>
      </c>
      <c r="G235" s="33"/>
      <c r="H235" s="33"/>
      <c r="I235" s="162"/>
      <c r="J235" s="33"/>
      <c r="K235" s="33"/>
      <c r="L235" s="34"/>
      <c r="M235" s="163"/>
      <c r="N235" s="164"/>
      <c r="O235" s="59"/>
      <c r="P235" s="59"/>
      <c r="Q235" s="59"/>
      <c r="R235" s="59"/>
      <c r="S235" s="59"/>
      <c r="T235" s="60"/>
      <c r="U235" s="33"/>
      <c r="V235" s="33"/>
      <c r="W235" s="33"/>
      <c r="X235" s="33"/>
      <c r="Y235" s="33"/>
      <c r="Z235" s="33"/>
      <c r="AA235" s="33"/>
      <c r="AB235" s="33"/>
      <c r="AC235" s="33"/>
      <c r="AD235" s="33"/>
      <c r="AE235" s="33"/>
      <c r="AT235" s="18" t="s">
        <v>136</v>
      </c>
      <c r="AU235" s="18" t="s">
        <v>86</v>
      </c>
    </row>
    <row r="236" spans="1:65" s="2" customFormat="1" ht="16.5" customHeight="1">
      <c r="A236" s="33"/>
      <c r="B236" s="145"/>
      <c r="C236" s="146" t="s">
        <v>385</v>
      </c>
      <c r="D236" s="146" t="s">
        <v>130</v>
      </c>
      <c r="E236" s="147" t="s">
        <v>386</v>
      </c>
      <c r="F236" s="148" t="s">
        <v>387</v>
      </c>
      <c r="G236" s="149" t="s">
        <v>141</v>
      </c>
      <c r="H236" s="150">
        <v>1</v>
      </c>
      <c r="I236" s="151"/>
      <c r="J236" s="152">
        <f>ROUND(I236*H236,2)</f>
        <v>0</v>
      </c>
      <c r="K236" s="153"/>
      <c r="L236" s="34"/>
      <c r="M236" s="154" t="s">
        <v>1</v>
      </c>
      <c r="N236" s="155" t="s">
        <v>43</v>
      </c>
      <c r="O236" s="59"/>
      <c r="P236" s="156">
        <f>O236*H236</f>
        <v>0</v>
      </c>
      <c r="Q236" s="156">
        <v>0</v>
      </c>
      <c r="R236" s="156">
        <f>Q236*H236</f>
        <v>0</v>
      </c>
      <c r="S236" s="156">
        <v>0</v>
      </c>
      <c r="T236" s="157">
        <f>S236*H236</f>
        <v>0</v>
      </c>
      <c r="U236" s="33"/>
      <c r="V236" s="33"/>
      <c r="W236" s="33"/>
      <c r="X236" s="33"/>
      <c r="Y236" s="33"/>
      <c r="Z236" s="33"/>
      <c r="AA236" s="33"/>
      <c r="AB236" s="33"/>
      <c r="AC236" s="33"/>
      <c r="AD236" s="33"/>
      <c r="AE236" s="33"/>
      <c r="AR236" s="158" t="s">
        <v>168</v>
      </c>
      <c r="AT236" s="158" t="s">
        <v>130</v>
      </c>
      <c r="AU236" s="158" t="s">
        <v>86</v>
      </c>
      <c r="AY236" s="18" t="s">
        <v>127</v>
      </c>
      <c r="BE236" s="159">
        <f>IF(N236="základní",J236,0)</f>
        <v>0</v>
      </c>
      <c r="BF236" s="159">
        <f>IF(N236="snížená",J236,0)</f>
        <v>0</v>
      </c>
      <c r="BG236" s="159">
        <f>IF(N236="zákl. přenesená",J236,0)</f>
        <v>0</v>
      </c>
      <c r="BH236" s="159">
        <f>IF(N236="sníž. přenesená",J236,0)</f>
        <v>0</v>
      </c>
      <c r="BI236" s="159">
        <f>IF(N236="nulová",J236,0)</f>
        <v>0</v>
      </c>
      <c r="BJ236" s="18" t="s">
        <v>86</v>
      </c>
      <c r="BK236" s="159">
        <f>ROUND(I236*H236,2)</f>
        <v>0</v>
      </c>
      <c r="BL236" s="18" t="s">
        <v>168</v>
      </c>
      <c r="BM236" s="158" t="s">
        <v>388</v>
      </c>
    </row>
    <row r="237" spans="1:65" s="2" customFormat="1" ht="29.25">
      <c r="A237" s="33"/>
      <c r="B237" s="34"/>
      <c r="C237" s="33"/>
      <c r="D237" s="160" t="s">
        <v>136</v>
      </c>
      <c r="E237" s="33"/>
      <c r="F237" s="161" t="s">
        <v>389</v>
      </c>
      <c r="G237" s="33"/>
      <c r="H237" s="33"/>
      <c r="I237" s="162"/>
      <c r="J237" s="33"/>
      <c r="K237" s="33"/>
      <c r="L237" s="34"/>
      <c r="M237" s="163"/>
      <c r="N237" s="164"/>
      <c r="O237" s="59"/>
      <c r="P237" s="59"/>
      <c r="Q237" s="59"/>
      <c r="R237" s="59"/>
      <c r="S237" s="59"/>
      <c r="T237" s="60"/>
      <c r="U237" s="33"/>
      <c r="V237" s="33"/>
      <c r="W237" s="33"/>
      <c r="X237" s="33"/>
      <c r="Y237" s="33"/>
      <c r="Z237" s="33"/>
      <c r="AA237" s="33"/>
      <c r="AB237" s="33"/>
      <c r="AC237" s="33"/>
      <c r="AD237" s="33"/>
      <c r="AE237" s="33"/>
      <c r="AT237" s="18" t="s">
        <v>136</v>
      </c>
      <c r="AU237" s="18" t="s">
        <v>86</v>
      </c>
    </row>
    <row r="238" spans="1:65" s="2" customFormat="1" ht="24.2" customHeight="1">
      <c r="A238" s="33"/>
      <c r="B238" s="145"/>
      <c r="C238" s="146" t="s">
        <v>390</v>
      </c>
      <c r="D238" s="146" t="s">
        <v>130</v>
      </c>
      <c r="E238" s="147" t="s">
        <v>391</v>
      </c>
      <c r="F238" s="148" t="s">
        <v>392</v>
      </c>
      <c r="G238" s="149" t="s">
        <v>141</v>
      </c>
      <c r="H238" s="150">
        <v>1</v>
      </c>
      <c r="I238" s="151"/>
      <c r="J238" s="152">
        <f>ROUND(I238*H238,2)</f>
        <v>0</v>
      </c>
      <c r="K238" s="153"/>
      <c r="L238" s="34"/>
      <c r="M238" s="154" t="s">
        <v>1</v>
      </c>
      <c r="N238" s="155" t="s">
        <v>43</v>
      </c>
      <c r="O238" s="59"/>
      <c r="P238" s="156">
        <f>O238*H238</f>
        <v>0</v>
      </c>
      <c r="Q238" s="156">
        <v>0</v>
      </c>
      <c r="R238" s="156">
        <f>Q238*H238</f>
        <v>0</v>
      </c>
      <c r="S238" s="156">
        <v>0</v>
      </c>
      <c r="T238" s="157">
        <f>S238*H238</f>
        <v>0</v>
      </c>
      <c r="U238" s="33"/>
      <c r="V238" s="33"/>
      <c r="W238" s="33"/>
      <c r="X238" s="33"/>
      <c r="Y238" s="33"/>
      <c r="Z238" s="33"/>
      <c r="AA238" s="33"/>
      <c r="AB238" s="33"/>
      <c r="AC238" s="33"/>
      <c r="AD238" s="33"/>
      <c r="AE238" s="33"/>
      <c r="AR238" s="158" t="s">
        <v>168</v>
      </c>
      <c r="AT238" s="158" t="s">
        <v>130</v>
      </c>
      <c r="AU238" s="158" t="s">
        <v>86</v>
      </c>
      <c r="AY238" s="18" t="s">
        <v>127</v>
      </c>
      <c r="BE238" s="159">
        <f>IF(N238="základní",J238,0)</f>
        <v>0</v>
      </c>
      <c r="BF238" s="159">
        <f>IF(N238="snížená",J238,0)</f>
        <v>0</v>
      </c>
      <c r="BG238" s="159">
        <f>IF(N238="zákl. přenesená",J238,0)</f>
        <v>0</v>
      </c>
      <c r="BH238" s="159">
        <f>IF(N238="sníž. přenesená",J238,0)</f>
        <v>0</v>
      </c>
      <c r="BI238" s="159">
        <f>IF(N238="nulová",J238,0)</f>
        <v>0</v>
      </c>
      <c r="BJ238" s="18" t="s">
        <v>86</v>
      </c>
      <c r="BK238" s="159">
        <f>ROUND(I238*H238,2)</f>
        <v>0</v>
      </c>
      <c r="BL238" s="18" t="s">
        <v>168</v>
      </c>
      <c r="BM238" s="158" t="s">
        <v>393</v>
      </c>
    </row>
    <row r="239" spans="1:65" s="2" customFormat="1" ht="29.25">
      <c r="A239" s="33"/>
      <c r="B239" s="34"/>
      <c r="C239" s="33"/>
      <c r="D239" s="160" t="s">
        <v>136</v>
      </c>
      <c r="E239" s="33"/>
      <c r="F239" s="161" t="s">
        <v>394</v>
      </c>
      <c r="G239" s="33"/>
      <c r="H239" s="33"/>
      <c r="I239" s="162"/>
      <c r="J239" s="33"/>
      <c r="K239" s="33"/>
      <c r="L239" s="34"/>
      <c r="M239" s="163"/>
      <c r="N239" s="164"/>
      <c r="O239" s="59"/>
      <c r="P239" s="59"/>
      <c r="Q239" s="59"/>
      <c r="R239" s="59"/>
      <c r="S239" s="59"/>
      <c r="T239" s="60"/>
      <c r="U239" s="33"/>
      <c r="V239" s="33"/>
      <c r="W239" s="33"/>
      <c r="X239" s="33"/>
      <c r="Y239" s="33"/>
      <c r="Z239" s="33"/>
      <c r="AA239" s="33"/>
      <c r="AB239" s="33"/>
      <c r="AC239" s="33"/>
      <c r="AD239" s="33"/>
      <c r="AE239" s="33"/>
      <c r="AT239" s="18" t="s">
        <v>136</v>
      </c>
      <c r="AU239" s="18" t="s">
        <v>86</v>
      </c>
    </row>
    <row r="240" spans="1:65" s="2" customFormat="1" ht="24.2" customHeight="1">
      <c r="A240" s="33"/>
      <c r="B240" s="145"/>
      <c r="C240" s="146" t="s">
        <v>395</v>
      </c>
      <c r="D240" s="146" t="s">
        <v>130</v>
      </c>
      <c r="E240" s="147" t="s">
        <v>396</v>
      </c>
      <c r="F240" s="148" t="s">
        <v>397</v>
      </c>
      <c r="G240" s="149" t="s">
        <v>141</v>
      </c>
      <c r="H240" s="150">
        <v>70</v>
      </c>
      <c r="I240" s="151"/>
      <c r="J240" s="152">
        <f>ROUND(I240*H240,2)</f>
        <v>0</v>
      </c>
      <c r="K240" s="153"/>
      <c r="L240" s="34"/>
      <c r="M240" s="154" t="s">
        <v>1</v>
      </c>
      <c r="N240" s="155" t="s">
        <v>43</v>
      </c>
      <c r="O240" s="59"/>
      <c r="P240" s="156">
        <f>O240*H240</f>
        <v>0</v>
      </c>
      <c r="Q240" s="156">
        <v>0</v>
      </c>
      <c r="R240" s="156">
        <f>Q240*H240</f>
        <v>0</v>
      </c>
      <c r="S240" s="156">
        <v>0</v>
      </c>
      <c r="T240" s="157">
        <f>S240*H240</f>
        <v>0</v>
      </c>
      <c r="U240" s="33"/>
      <c r="V240" s="33"/>
      <c r="W240" s="33"/>
      <c r="X240" s="33"/>
      <c r="Y240" s="33"/>
      <c r="Z240" s="33"/>
      <c r="AA240" s="33"/>
      <c r="AB240" s="33"/>
      <c r="AC240" s="33"/>
      <c r="AD240" s="33"/>
      <c r="AE240" s="33"/>
      <c r="AR240" s="158" t="s">
        <v>168</v>
      </c>
      <c r="AT240" s="158" t="s">
        <v>130</v>
      </c>
      <c r="AU240" s="158" t="s">
        <v>86</v>
      </c>
      <c r="AY240" s="18" t="s">
        <v>127</v>
      </c>
      <c r="BE240" s="159">
        <f>IF(N240="základní",J240,0)</f>
        <v>0</v>
      </c>
      <c r="BF240" s="159">
        <f>IF(N240="snížená",J240,0)</f>
        <v>0</v>
      </c>
      <c r="BG240" s="159">
        <f>IF(N240="zákl. přenesená",J240,0)</f>
        <v>0</v>
      </c>
      <c r="BH240" s="159">
        <f>IF(N240="sníž. přenesená",J240,0)</f>
        <v>0</v>
      </c>
      <c r="BI240" s="159">
        <f>IF(N240="nulová",J240,0)</f>
        <v>0</v>
      </c>
      <c r="BJ240" s="18" t="s">
        <v>86</v>
      </c>
      <c r="BK240" s="159">
        <f>ROUND(I240*H240,2)</f>
        <v>0</v>
      </c>
      <c r="BL240" s="18" t="s">
        <v>168</v>
      </c>
      <c r="BM240" s="158" t="s">
        <v>398</v>
      </c>
    </row>
    <row r="241" spans="1:65" s="2" customFormat="1" ht="87.75">
      <c r="A241" s="33"/>
      <c r="B241" s="34"/>
      <c r="C241" s="33"/>
      <c r="D241" s="160" t="s">
        <v>136</v>
      </c>
      <c r="E241" s="33"/>
      <c r="F241" s="161" t="s">
        <v>399</v>
      </c>
      <c r="G241" s="33"/>
      <c r="H241" s="33"/>
      <c r="I241" s="162"/>
      <c r="J241" s="33"/>
      <c r="K241" s="33"/>
      <c r="L241" s="34"/>
      <c r="M241" s="163"/>
      <c r="N241" s="164"/>
      <c r="O241" s="59"/>
      <c r="P241" s="59"/>
      <c r="Q241" s="59"/>
      <c r="R241" s="59"/>
      <c r="S241" s="59"/>
      <c r="T241" s="60"/>
      <c r="U241" s="33"/>
      <c r="V241" s="33"/>
      <c r="W241" s="33"/>
      <c r="X241" s="33"/>
      <c r="Y241" s="33"/>
      <c r="Z241" s="33"/>
      <c r="AA241" s="33"/>
      <c r="AB241" s="33"/>
      <c r="AC241" s="33"/>
      <c r="AD241" s="33"/>
      <c r="AE241" s="33"/>
      <c r="AT241" s="18" t="s">
        <v>136</v>
      </c>
      <c r="AU241" s="18" t="s">
        <v>86</v>
      </c>
    </row>
    <row r="242" spans="1:65" s="2" customFormat="1" ht="24.2" customHeight="1">
      <c r="A242" s="33"/>
      <c r="B242" s="145"/>
      <c r="C242" s="165" t="s">
        <v>400</v>
      </c>
      <c r="D242" s="165" t="s">
        <v>138</v>
      </c>
      <c r="E242" s="166" t="s">
        <v>401</v>
      </c>
      <c r="F242" s="167" t="s">
        <v>402</v>
      </c>
      <c r="G242" s="168" t="s">
        <v>141</v>
      </c>
      <c r="H242" s="169">
        <v>28</v>
      </c>
      <c r="I242" s="170"/>
      <c r="J242" s="171">
        <f>ROUND(I242*H242,2)</f>
        <v>0</v>
      </c>
      <c r="K242" s="172"/>
      <c r="L242" s="173"/>
      <c r="M242" s="174" t="s">
        <v>1</v>
      </c>
      <c r="N242" s="175" t="s">
        <v>43</v>
      </c>
      <c r="O242" s="59"/>
      <c r="P242" s="156">
        <f>O242*H242</f>
        <v>0</v>
      </c>
      <c r="Q242" s="156">
        <v>0</v>
      </c>
      <c r="R242" s="156">
        <f>Q242*H242</f>
        <v>0</v>
      </c>
      <c r="S242" s="156">
        <v>0</v>
      </c>
      <c r="T242" s="157">
        <f>S242*H242</f>
        <v>0</v>
      </c>
      <c r="U242" s="33"/>
      <c r="V242" s="33"/>
      <c r="W242" s="33"/>
      <c r="X242" s="33"/>
      <c r="Y242" s="33"/>
      <c r="Z242" s="33"/>
      <c r="AA242" s="33"/>
      <c r="AB242" s="33"/>
      <c r="AC242" s="33"/>
      <c r="AD242" s="33"/>
      <c r="AE242" s="33"/>
      <c r="AR242" s="158" t="s">
        <v>148</v>
      </c>
      <c r="AT242" s="158" t="s">
        <v>138</v>
      </c>
      <c r="AU242" s="158" t="s">
        <v>86</v>
      </c>
      <c r="AY242" s="18" t="s">
        <v>127</v>
      </c>
      <c r="BE242" s="159">
        <f>IF(N242="základní",J242,0)</f>
        <v>0</v>
      </c>
      <c r="BF242" s="159">
        <f>IF(N242="snížená",J242,0)</f>
        <v>0</v>
      </c>
      <c r="BG242" s="159">
        <f>IF(N242="zákl. přenesená",J242,0)</f>
        <v>0</v>
      </c>
      <c r="BH242" s="159">
        <f>IF(N242="sníž. přenesená",J242,0)</f>
        <v>0</v>
      </c>
      <c r="BI242" s="159">
        <f>IF(N242="nulová",J242,0)</f>
        <v>0</v>
      </c>
      <c r="BJ242" s="18" t="s">
        <v>86</v>
      </c>
      <c r="BK242" s="159">
        <f>ROUND(I242*H242,2)</f>
        <v>0</v>
      </c>
      <c r="BL242" s="18" t="s">
        <v>148</v>
      </c>
      <c r="BM242" s="158" t="s">
        <v>403</v>
      </c>
    </row>
    <row r="243" spans="1:65" s="2" customFormat="1" ht="19.5">
      <c r="A243" s="33"/>
      <c r="B243" s="34"/>
      <c r="C243" s="33"/>
      <c r="D243" s="160" t="s">
        <v>136</v>
      </c>
      <c r="E243" s="33"/>
      <c r="F243" s="161" t="s">
        <v>402</v>
      </c>
      <c r="G243" s="33"/>
      <c r="H243" s="33"/>
      <c r="I243" s="162"/>
      <c r="J243" s="33"/>
      <c r="K243" s="33"/>
      <c r="L243" s="34"/>
      <c r="M243" s="176"/>
      <c r="N243" s="177"/>
      <c r="O243" s="178"/>
      <c r="P243" s="178"/>
      <c r="Q243" s="178"/>
      <c r="R243" s="178"/>
      <c r="S243" s="178"/>
      <c r="T243" s="179"/>
      <c r="U243" s="33"/>
      <c r="V243" s="33"/>
      <c r="W243" s="33"/>
      <c r="X243" s="33"/>
      <c r="Y243" s="33"/>
      <c r="Z243" s="33"/>
      <c r="AA243" s="33"/>
      <c r="AB243" s="33"/>
      <c r="AC243" s="33"/>
      <c r="AD243" s="33"/>
      <c r="AE243" s="33"/>
      <c r="AT243" s="18" t="s">
        <v>136</v>
      </c>
      <c r="AU243" s="18" t="s">
        <v>86</v>
      </c>
    </row>
    <row r="244" spans="1:65" s="2" customFormat="1" ht="6.95" customHeight="1">
      <c r="A244" s="33"/>
      <c r="B244" s="48"/>
      <c r="C244" s="49"/>
      <c r="D244" s="49"/>
      <c r="E244" s="49"/>
      <c r="F244" s="49"/>
      <c r="G244" s="49"/>
      <c r="H244" s="49"/>
      <c r="I244" s="49"/>
      <c r="J244" s="49"/>
      <c r="K244" s="49"/>
      <c r="L244" s="34"/>
      <c r="M244" s="33"/>
      <c r="O244" s="33"/>
      <c r="P244" s="33"/>
      <c r="Q244" s="33"/>
      <c r="R244" s="33"/>
      <c r="S244" s="33"/>
      <c r="T244" s="33"/>
      <c r="U244" s="33"/>
      <c r="V244" s="33"/>
      <c r="W244" s="33"/>
      <c r="X244" s="33"/>
      <c r="Y244" s="33"/>
      <c r="Z244" s="33"/>
      <c r="AA244" s="33"/>
      <c r="AB244" s="33"/>
      <c r="AC244" s="33"/>
      <c r="AD244" s="33"/>
      <c r="AE244" s="33"/>
    </row>
  </sheetData>
  <autoFilter ref="C118:K243"/>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41"/>
      <c r="N2" s="241"/>
      <c r="O2" s="241"/>
      <c r="P2" s="241"/>
      <c r="Q2" s="241"/>
      <c r="R2" s="241"/>
      <c r="S2" s="241"/>
      <c r="T2" s="241"/>
      <c r="U2" s="241"/>
      <c r="V2" s="241"/>
      <c r="AT2" s="18" t="s">
        <v>91</v>
      </c>
    </row>
    <row r="3" spans="1:46" s="1" customFormat="1" ht="6.95" customHeight="1">
      <c r="B3" s="19"/>
      <c r="C3" s="20"/>
      <c r="D3" s="20"/>
      <c r="E3" s="20"/>
      <c r="F3" s="20"/>
      <c r="G3" s="20"/>
      <c r="H3" s="20"/>
      <c r="I3" s="20"/>
      <c r="J3" s="20"/>
      <c r="K3" s="20"/>
      <c r="L3" s="21"/>
      <c r="AT3" s="18" t="s">
        <v>88</v>
      </c>
    </row>
    <row r="4" spans="1:46" s="1" customFormat="1" ht="24.95" customHeight="1">
      <c r="B4" s="21"/>
      <c r="D4" s="22" t="s">
        <v>101</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5" t="str">
        <f>'Rekapitulace stavby'!K6</f>
        <v>Oprava výhybek č. 1,2,3,4,5,6,7 a 8 v žst. Jihlava</v>
      </c>
      <c r="F7" s="256"/>
      <c r="G7" s="256"/>
      <c r="H7" s="256"/>
      <c r="L7" s="21"/>
    </row>
    <row r="8" spans="1:46" s="2" customFormat="1" ht="12" customHeight="1">
      <c r="A8" s="33"/>
      <c r="B8" s="34"/>
      <c r="C8" s="33"/>
      <c r="D8" s="28" t="s">
        <v>102</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4" t="s">
        <v>404</v>
      </c>
      <c r="F9" s="254"/>
      <c r="G9" s="254"/>
      <c r="H9" s="254"/>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Vyplň údaj</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23</v>
      </c>
      <c r="E14" s="33"/>
      <c r="F14" s="33"/>
      <c r="G14" s="33"/>
      <c r="H14" s="33"/>
      <c r="I14" s="28" t="s">
        <v>24</v>
      </c>
      <c r="J14" s="26" t="s">
        <v>25</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28</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29</v>
      </c>
      <c r="E17" s="33"/>
      <c r="F17" s="33"/>
      <c r="G17" s="33"/>
      <c r="H17" s="33"/>
      <c r="I17" s="28" t="s">
        <v>24</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7" t="str">
        <f>'Rekapitulace stavby'!E14</f>
        <v>Vyplň údaj</v>
      </c>
      <c r="F18" s="249"/>
      <c r="G18" s="249"/>
      <c r="H18" s="249"/>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31</v>
      </c>
      <c r="E20" s="33"/>
      <c r="F20" s="33"/>
      <c r="G20" s="33"/>
      <c r="H20" s="33"/>
      <c r="I20" s="28" t="s">
        <v>24</v>
      </c>
      <c r="J20" s="26" t="s">
        <v>32</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28" t="s">
        <v>27</v>
      </c>
      <c r="J21" s="26" t="s">
        <v>34</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36</v>
      </c>
      <c r="E23" s="33"/>
      <c r="F23" s="33"/>
      <c r="G23" s="33"/>
      <c r="H23" s="33"/>
      <c r="I23" s="28" t="s">
        <v>24</v>
      </c>
      <c r="J23" s="26" t="s">
        <v>32</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33</v>
      </c>
      <c r="F24" s="33"/>
      <c r="G24" s="33"/>
      <c r="H24" s="33"/>
      <c r="I24" s="28" t="s">
        <v>27</v>
      </c>
      <c r="J24" s="26" t="s">
        <v>34</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37</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53" t="s">
        <v>1</v>
      </c>
      <c r="F27" s="253"/>
      <c r="G27" s="253"/>
      <c r="H27" s="253"/>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38</v>
      </c>
      <c r="E30" s="33"/>
      <c r="F30" s="33"/>
      <c r="G30" s="33"/>
      <c r="H30" s="33"/>
      <c r="I30" s="33"/>
      <c r="J30" s="72">
        <f>ROUND(J119,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37" t="s">
        <v>39</v>
      </c>
      <c r="J32" s="37" t="s">
        <v>41</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42</v>
      </c>
      <c r="E33" s="28" t="s">
        <v>43</v>
      </c>
      <c r="F33" s="100">
        <f>ROUND((SUM(BE119:BE217)),  2)</f>
        <v>0</v>
      </c>
      <c r="G33" s="33"/>
      <c r="H33" s="33"/>
      <c r="I33" s="101">
        <v>0.21</v>
      </c>
      <c r="J33" s="100">
        <f>ROUND(((SUM(BE119:BE217))*I33),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0">
        <f>ROUND((SUM(BF119:BF217)),  2)</f>
        <v>0</v>
      </c>
      <c r="G34" s="33"/>
      <c r="H34" s="33"/>
      <c r="I34" s="101">
        <v>0.15</v>
      </c>
      <c r="J34" s="100">
        <f>ROUND(((SUM(BF119:BF217))*I34),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0">
        <f>ROUND((SUM(BG119:BG217)),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0">
        <f>ROUND((SUM(BH119:BH217)),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0">
        <f>ROUND((SUM(BI119:BI217)),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48</v>
      </c>
      <c r="E39" s="61"/>
      <c r="F39" s="61"/>
      <c r="G39" s="104" t="s">
        <v>49</v>
      </c>
      <c r="H39" s="105" t="s">
        <v>50</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51</v>
      </c>
      <c r="E50" s="45"/>
      <c r="F50" s="45"/>
      <c r="G50" s="44" t="s">
        <v>52</v>
      </c>
      <c r="H50" s="45"/>
      <c r="I50" s="45"/>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53</v>
      </c>
      <c r="E61" s="36"/>
      <c r="F61" s="108" t="s">
        <v>54</v>
      </c>
      <c r="G61" s="46" t="s">
        <v>53</v>
      </c>
      <c r="H61" s="36"/>
      <c r="I61" s="36"/>
      <c r="J61" s="109" t="s">
        <v>54</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55</v>
      </c>
      <c r="E65" s="47"/>
      <c r="F65" s="47"/>
      <c r="G65" s="44" t="s">
        <v>56</v>
      </c>
      <c r="H65" s="47"/>
      <c r="I65" s="47"/>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53</v>
      </c>
      <c r="E76" s="36"/>
      <c r="F76" s="108" t="s">
        <v>54</v>
      </c>
      <c r="G76" s="46" t="s">
        <v>53</v>
      </c>
      <c r="H76" s="36"/>
      <c r="I76" s="36"/>
      <c r="J76" s="109" t="s">
        <v>54</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104</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55" t="str">
        <f>E7</f>
        <v>Oprava výhybek č. 1,2,3,4,5,6,7 a 8 v žst. Jihlava</v>
      </c>
      <c r="F85" s="256"/>
      <c r="G85" s="256"/>
      <c r="H85" s="256"/>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102</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34" t="str">
        <f>E9</f>
        <v>PS 01.2 - Zabezpečovací zařízení - etapa II</v>
      </c>
      <c r="F87" s="254"/>
      <c r="G87" s="254"/>
      <c r="H87" s="254"/>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žst. Jihlava</v>
      </c>
      <c r="G89" s="33"/>
      <c r="H89" s="33"/>
      <c r="I89" s="28" t="s">
        <v>22</v>
      </c>
      <c r="J89" s="56" t="str">
        <f>IF(J12="","",J12)</f>
        <v>Vyplň údaj</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hidden="1" customHeight="1">
      <c r="A91" s="33"/>
      <c r="B91" s="34"/>
      <c r="C91" s="28" t="s">
        <v>23</v>
      </c>
      <c r="D91" s="33"/>
      <c r="E91" s="33"/>
      <c r="F91" s="26" t="str">
        <f>E15</f>
        <v>Správa železnic, státní organizace</v>
      </c>
      <c r="G91" s="33"/>
      <c r="H91" s="33"/>
      <c r="I91" s="28" t="s">
        <v>31</v>
      </c>
      <c r="J91" s="31" t="str">
        <f>E21</f>
        <v>DMC Havlíčkův Brod, s.r.o.</v>
      </c>
      <c r="K91" s="33"/>
      <c r="L91" s="43"/>
      <c r="S91" s="33"/>
      <c r="T91" s="33"/>
      <c r="U91" s="33"/>
      <c r="V91" s="33"/>
      <c r="W91" s="33"/>
      <c r="X91" s="33"/>
      <c r="Y91" s="33"/>
      <c r="Z91" s="33"/>
      <c r="AA91" s="33"/>
      <c r="AB91" s="33"/>
      <c r="AC91" s="33"/>
      <c r="AD91" s="33"/>
      <c r="AE91" s="33"/>
    </row>
    <row r="92" spans="1:47" s="2" customFormat="1" ht="25.7" hidden="1" customHeight="1">
      <c r="A92" s="33"/>
      <c r="B92" s="34"/>
      <c r="C92" s="28" t="s">
        <v>29</v>
      </c>
      <c r="D92" s="33"/>
      <c r="E92" s="33"/>
      <c r="F92" s="26" t="str">
        <f>IF(E18="","",E18)</f>
        <v>Vyplň údaj</v>
      </c>
      <c r="G92" s="33"/>
      <c r="H92" s="33"/>
      <c r="I92" s="28" t="s">
        <v>36</v>
      </c>
      <c r="J92" s="31" t="str">
        <f>E24</f>
        <v>DMC Havlíčkův Brod, s.r.o.</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105</v>
      </c>
      <c r="D94" s="102"/>
      <c r="E94" s="102"/>
      <c r="F94" s="102"/>
      <c r="G94" s="102"/>
      <c r="H94" s="102"/>
      <c r="I94" s="102"/>
      <c r="J94" s="111" t="s">
        <v>106</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107</v>
      </c>
      <c r="D96" s="33"/>
      <c r="E96" s="33"/>
      <c r="F96" s="33"/>
      <c r="G96" s="33"/>
      <c r="H96" s="33"/>
      <c r="I96" s="33"/>
      <c r="J96" s="72">
        <f>J119</f>
        <v>0</v>
      </c>
      <c r="K96" s="33"/>
      <c r="L96" s="43"/>
      <c r="S96" s="33"/>
      <c r="T96" s="33"/>
      <c r="U96" s="33"/>
      <c r="V96" s="33"/>
      <c r="W96" s="33"/>
      <c r="X96" s="33"/>
      <c r="Y96" s="33"/>
      <c r="Z96" s="33"/>
      <c r="AA96" s="33"/>
      <c r="AB96" s="33"/>
      <c r="AC96" s="33"/>
      <c r="AD96" s="33"/>
      <c r="AE96" s="33"/>
      <c r="AU96" s="18" t="s">
        <v>108</v>
      </c>
    </row>
    <row r="97" spans="1:31" s="9" customFormat="1" ht="24.95" hidden="1" customHeight="1">
      <c r="B97" s="113"/>
      <c r="D97" s="114" t="s">
        <v>109</v>
      </c>
      <c r="E97" s="115"/>
      <c r="F97" s="115"/>
      <c r="G97" s="115"/>
      <c r="H97" s="115"/>
      <c r="I97" s="115"/>
      <c r="J97" s="116">
        <f>J120</f>
        <v>0</v>
      </c>
      <c r="L97" s="113"/>
    </row>
    <row r="98" spans="1:31" s="10" customFormat="1" ht="19.899999999999999" hidden="1" customHeight="1">
      <c r="B98" s="117"/>
      <c r="D98" s="118" t="s">
        <v>110</v>
      </c>
      <c r="E98" s="119"/>
      <c r="F98" s="119"/>
      <c r="G98" s="119"/>
      <c r="H98" s="119"/>
      <c r="I98" s="119"/>
      <c r="J98" s="120">
        <f>J121</f>
        <v>0</v>
      </c>
      <c r="L98" s="117"/>
    </row>
    <row r="99" spans="1:31" s="9" customFormat="1" ht="24.95" hidden="1" customHeight="1">
      <c r="B99" s="113"/>
      <c r="D99" s="114" t="s">
        <v>111</v>
      </c>
      <c r="E99" s="115"/>
      <c r="F99" s="115"/>
      <c r="G99" s="115"/>
      <c r="H99" s="115"/>
      <c r="I99" s="115"/>
      <c r="J99" s="116">
        <f>J132</f>
        <v>0</v>
      </c>
      <c r="L99" s="113"/>
    </row>
    <row r="100" spans="1:31" s="2" customFormat="1" ht="21.75" hidden="1" customHeight="1">
      <c r="A100" s="33"/>
      <c r="B100" s="34"/>
      <c r="C100" s="33"/>
      <c r="D100" s="33"/>
      <c r="E100" s="33"/>
      <c r="F100" s="33"/>
      <c r="G100" s="33"/>
      <c r="H100" s="33"/>
      <c r="I100" s="33"/>
      <c r="J100" s="33"/>
      <c r="K100" s="33"/>
      <c r="L100" s="43"/>
      <c r="S100" s="33"/>
      <c r="T100" s="33"/>
      <c r="U100" s="33"/>
      <c r="V100" s="33"/>
      <c r="W100" s="33"/>
      <c r="X100" s="33"/>
      <c r="Y100" s="33"/>
      <c r="Z100" s="33"/>
      <c r="AA100" s="33"/>
      <c r="AB100" s="33"/>
      <c r="AC100" s="33"/>
      <c r="AD100" s="33"/>
      <c r="AE100" s="33"/>
    </row>
    <row r="101" spans="1:31" s="2" customFormat="1" ht="6.95" hidden="1" customHeight="1">
      <c r="A101" s="33"/>
      <c r="B101" s="48"/>
      <c r="C101" s="49"/>
      <c r="D101" s="49"/>
      <c r="E101" s="49"/>
      <c r="F101" s="49"/>
      <c r="G101" s="49"/>
      <c r="H101" s="49"/>
      <c r="I101" s="49"/>
      <c r="J101" s="49"/>
      <c r="K101" s="49"/>
      <c r="L101" s="43"/>
      <c r="S101" s="33"/>
      <c r="T101" s="33"/>
      <c r="U101" s="33"/>
      <c r="V101" s="33"/>
      <c r="W101" s="33"/>
      <c r="X101" s="33"/>
      <c r="Y101" s="33"/>
      <c r="Z101" s="33"/>
      <c r="AA101" s="33"/>
      <c r="AB101" s="33"/>
      <c r="AC101" s="33"/>
      <c r="AD101" s="33"/>
      <c r="AE101" s="33"/>
    </row>
    <row r="102" spans="1:31" hidden="1"/>
    <row r="103" spans="1:31" hidden="1"/>
    <row r="104" spans="1:31" hidden="1"/>
    <row r="105" spans="1:31" s="2" customFormat="1" ht="6.95" customHeight="1">
      <c r="A105" s="33"/>
      <c r="B105" s="50"/>
      <c r="C105" s="51"/>
      <c r="D105" s="51"/>
      <c r="E105" s="51"/>
      <c r="F105" s="51"/>
      <c r="G105" s="51"/>
      <c r="H105" s="51"/>
      <c r="I105" s="51"/>
      <c r="J105" s="51"/>
      <c r="K105" s="51"/>
      <c r="L105" s="43"/>
      <c r="S105" s="33"/>
      <c r="T105" s="33"/>
      <c r="U105" s="33"/>
      <c r="V105" s="33"/>
      <c r="W105" s="33"/>
      <c r="X105" s="33"/>
      <c r="Y105" s="33"/>
      <c r="Z105" s="33"/>
      <c r="AA105" s="33"/>
      <c r="AB105" s="33"/>
      <c r="AC105" s="33"/>
      <c r="AD105" s="33"/>
      <c r="AE105" s="33"/>
    </row>
    <row r="106" spans="1:31" s="2" customFormat="1" ht="24.95" customHeight="1">
      <c r="A106" s="33"/>
      <c r="B106" s="34"/>
      <c r="C106" s="22" t="s">
        <v>112</v>
      </c>
      <c r="D106" s="33"/>
      <c r="E106" s="33"/>
      <c r="F106" s="33"/>
      <c r="G106" s="33"/>
      <c r="H106" s="33"/>
      <c r="I106" s="33"/>
      <c r="J106" s="33"/>
      <c r="K106" s="33"/>
      <c r="L106" s="43"/>
      <c r="S106" s="33"/>
      <c r="T106" s="33"/>
      <c r="U106" s="33"/>
      <c r="V106" s="33"/>
      <c r="W106" s="33"/>
      <c r="X106" s="33"/>
      <c r="Y106" s="33"/>
      <c r="Z106" s="33"/>
      <c r="AA106" s="33"/>
      <c r="AB106" s="33"/>
      <c r="AC106" s="33"/>
      <c r="AD106" s="33"/>
      <c r="AE106" s="33"/>
    </row>
    <row r="107" spans="1:31" s="2" customFormat="1" ht="6.95" customHeight="1">
      <c r="A107" s="33"/>
      <c r="B107" s="34"/>
      <c r="C107" s="33"/>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12" customHeight="1">
      <c r="A108" s="33"/>
      <c r="B108" s="34"/>
      <c r="C108" s="28" t="s">
        <v>16</v>
      </c>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16.5" customHeight="1">
      <c r="A109" s="33"/>
      <c r="B109" s="34"/>
      <c r="C109" s="33"/>
      <c r="D109" s="33"/>
      <c r="E109" s="255" t="str">
        <f>E7</f>
        <v>Oprava výhybek č. 1,2,3,4,5,6,7 a 8 v žst. Jihlava</v>
      </c>
      <c r="F109" s="256"/>
      <c r="G109" s="256"/>
      <c r="H109" s="256"/>
      <c r="I109" s="33"/>
      <c r="J109" s="33"/>
      <c r="K109" s="33"/>
      <c r="L109" s="43"/>
      <c r="S109" s="33"/>
      <c r="T109" s="33"/>
      <c r="U109" s="33"/>
      <c r="V109" s="33"/>
      <c r="W109" s="33"/>
      <c r="X109" s="33"/>
      <c r="Y109" s="33"/>
      <c r="Z109" s="33"/>
      <c r="AA109" s="33"/>
      <c r="AB109" s="33"/>
      <c r="AC109" s="33"/>
      <c r="AD109" s="33"/>
      <c r="AE109" s="33"/>
    </row>
    <row r="110" spans="1:31" s="2" customFormat="1" ht="12" customHeight="1">
      <c r="A110" s="33"/>
      <c r="B110" s="34"/>
      <c r="C110" s="28" t="s">
        <v>102</v>
      </c>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31" s="2" customFormat="1" ht="16.5" customHeight="1">
      <c r="A111" s="33"/>
      <c r="B111" s="34"/>
      <c r="C111" s="33"/>
      <c r="D111" s="33"/>
      <c r="E111" s="234" t="str">
        <f>E9</f>
        <v>PS 01.2 - Zabezpečovací zařízení - etapa II</v>
      </c>
      <c r="F111" s="254"/>
      <c r="G111" s="254"/>
      <c r="H111" s="254"/>
      <c r="I111" s="33"/>
      <c r="J111" s="33"/>
      <c r="K111" s="33"/>
      <c r="L111" s="43"/>
      <c r="S111" s="33"/>
      <c r="T111" s="33"/>
      <c r="U111" s="33"/>
      <c r="V111" s="33"/>
      <c r="W111" s="33"/>
      <c r="X111" s="33"/>
      <c r="Y111" s="33"/>
      <c r="Z111" s="33"/>
      <c r="AA111" s="33"/>
      <c r="AB111" s="33"/>
      <c r="AC111" s="33"/>
      <c r="AD111" s="33"/>
      <c r="AE111" s="33"/>
    </row>
    <row r="112" spans="1:31" s="2" customFormat="1" ht="6.95" customHeight="1">
      <c r="A112" s="33"/>
      <c r="B112" s="34"/>
      <c r="C112" s="33"/>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20</v>
      </c>
      <c r="D113" s="33"/>
      <c r="E113" s="33"/>
      <c r="F113" s="26" t="str">
        <f>F12</f>
        <v>žst. Jihlava</v>
      </c>
      <c r="G113" s="33"/>
      <c r="H113" s="33"/>
      <c r="I113" s="28" t="s">
        <v>22</v>
      </c>
      <c r="J113" s="56" t="str">
        <f>IF(J12="","",J12)</f>
        <v>Vyplň údaj</v>
      </c>
      <c r="K113" s="33"/>
      <c r="L113" s="43"/>
      <c r="S113" s="33"/>
      <c r="T113" s="33"/>
      <c r="U113" s="33"/>
      <c r="V113" s="33"/>
      <c r="W113" s="33"/>
      <c r="X113" s="33"/>
      <c r="Y113" s="33"/>
      <c r="Z113" s="33"/>
      <c r="AA113" s="33"/>
      <c r="AB113" s="33"/>
      <c r="AC113" s="33"/>
      <c r="AD113" s="33"/>
      <c r="AE113" s="33"/>
    </row>
    <row r="114" spans="1:65" s="2" customFormat="1" ht="6.95" customHeight="1">
      <c r="A114" s="33"/>
      <c r="B114" s="34"/>
      <c r="C114" s="33"/>
      <c r="D114" s="33"/>
      <c r="E114" s="33"/>
      <c r="F114" s="33"/>
      <c r="G114" s="33"/>
      <c r="H114" s="33"/>
      <c r="I114" s="33"/>
      <c r="J114" s="33"/>
      <c r="K114" s="33"/>
      <c r="L114" s="43"/>
      <c r="S114" s="33"/>
      <c r="T114" s="33"/>
      <c r="U114" s="33"/>
      <c r="V114" s="33"/>
      <c r="W114" s="33"/>
      <c r="X114" s="33"/>
      <c r="Y114" s="33"/>
      <c r="Z114" s="33"/>
      <c r="AA114" s="33"/>
      <c r="AB114" s="33"/>
      <c r="AC114" s="33"/>
      <c r="AD114" s="33"/>
      <c r="AE114" s="33"/>
    </row>
    <row r="115" spans="1:65" s="2" customFormat="1" ht="25.7" customHeight="1">
      <c r="A115" s="33"/>
      <c r="B115" s="34"/>
      <c r="C115" s="28" t="s">
        <v>23</v>
      </c>
      <c r="D115" s="33"/>
      <c r="E115" s="33"/>
      <c r="F115" s="26" t="str">
        <f>E15</f>
        <v>Správa železnic, státní organizace</v>
      </c>
      <c r="G115" s="33"/>
      <c r="H115" s="33"/>
      <c r="I115" s="28" t="s">
        <v>31</v>
      </c>
      <c r="J115" s="31" t="str">
        <f>E21</f>
        <v>DMC Havlíčkův Brod, s.r.o.</v>
      </c>
      <c r="K115" s="33"/>
      <c r="L115" s="43"/>
      <c r="S115" s="33"/>
      <c r="T115" s="33"/>
      <c r="U115" s="33"/>
      <c r="V115" s="33"/>
      <c r="W115" s="33"/>
      <c r="X115" s="33"/>
      <c r="Y115" s="33"/>
      <c r="Z115" s="33"/>
      <c r="AA115" s="33"/>
      <c r="AB115" s="33"/>
      <c r="AC115" s="33"/>
      <c r="AD115" s="33"/>
      <c r="AE115" s="33"/>
    </row>
    <row r="116" spans="1:65" s="2" customFormat="1" ht="25.7" customHeight="1">
      <c r="A116" s="33"/>
      <c r="B116" s="34"/>
      <c r="C116" s="28" t="s">
        <v>29</v>
      </c>
      <c r="D116" s="33"/>
      <c r="E116" s="33"/>
      <c r="F116" s="26" t="str">
        <f>IF(E18="","",E18)</f>
        <v>Vyplň údaj</v>
      </c>
      <c r="G116" s="33"/>
      <c r="H116" s="33"/>
      <c r="I116" s="28" t="s">
        <v>36</v>
      </c>
      <c r="J116" s="31" t="str">
        <f>E24</f>
        <v>DMC Havlíčkův Brod, s.r.o.</v>
      </c>
      <c r="K116" s="33"/>
      <c r="L116" s="43"/>
      <c r="S116" s="33"/>
      <c r="T116" s="33"/>
      <c r="U116" s="33"/>
      <c r="V116" s="33"/>
      <c r="W116" s="33"/>
      <c r="X116" s="33"/>
      <c r="Y116" s="33"/>
      <c r="Z116" s="33"/>
      <c r="AA116" s="33"/>
      <c r="AB116" s="33"/>
      <c r="AC116" s="33"/>
      <c r="AD116" s="33"/>
      <c r="AE116" s="33"/>
    </row>
    <row r="117" spans="1:65" s="2" customFormat="1" ht="10.35" customHeight="1">
      <c r="A117" s="33"/>
      <c r="B117" s="34"/>
      <c r="C117" s="33"/>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5" s="11" customFormat="1" ht="29.25" customHeight="1">
      <c r="A118" s="121"/>
      <c r="B118" s="122"/>
      <c r="C118" s="123" t="s">
        <v>113</v>
      </c>
      <c r="D118" s="124" t="s">
        <v>63</v>
      </c>
      <c r="E118" s="124" t="s">
        <v>59</v>
      </c>
      <c r="F118" s="124" t="s">
        <v>60</v>
      </c>
      <c r="G118" s="124" t="s">
        <v>114</v>
      </c>
      <c r="H118" s="124" t="s">
        <v>115</v>
      </c>
      <c r="I118" s="124" t="s">
        <v>116</v>
      </c>
      <c r="J118" s="125" t="s">
        <v>106</v>
      </c>
      <c r="K118" s="126" t="s">
        <v>117</v>
      </c>
      <c r="L118" s="127"/>
      <c r="M118" s="63" t="s">
        <v>1</v>
      </c>
      <c r="N118" s="64" t="s">
        <v>42</v>
      </c>
      <c r="O118" s="64" t="s">
        <v>118</v>
      </c>
      <c r="P118" s="64" t="s">
        <v>119</v>
      </c>
      <c r="Q118" s="64" t="s">
        <v>120</v>
      </c>
      <c r="R118" s="64" t="s">
        <v>121</v>
      </c>
      <c r="S118" s="64" t="s">
        <v>122</v>
      </c>
      <c r="T118" s="65" t="s">
        <v>123</v>
      </c>
      <c r="U118" s="121"/>
      <c r="V118" s="121"/>
      <c r="W118" s="121"/>
      <c r="X118" s="121"/>
      <c r="Y118" s="121"/>
      <c r="Z118" s="121"/>
      <c r="AA118" s="121"/>
      <c r="AB118" s="121"/>
      <c r="AC118" s="121"/>
      <c r="AD118" s="121"/>
      <c r="AE118" s="121"/>
    </row>
    <row r="119" spans="1:65" s="2" customFormat="1" ht="22.9" customHeight="1">
      <c r="A119" s="33"/>
      <c r="B119" s="34"/>
      <c r="C119" s="70" t="s">
        <v>124</v>
      </c>
      <c r="D119" s="33"/>
      <c r="E119" s="33"/>
      <c r="F119" s="33"/>
      <c r="G119" s="33"/>
      <c r="H119" s="33"/>
      <c r="I119" s="33"/>
      <c r="J119" s="128">
        <f>BK119</f>
        <v>0</v>
      </c>
      <c r="K119" s="33"/>
      <c r="L119" s="34"/>
      <c r="M119" s="66"/>
      <c r="N119" s="57"/>
      <c r="O119" s="67"/>
      <c r="P119" s="129">
        <f>P120+P132</f>
        <v>0</v>
      </c>
      <c r="Q119" s="67"/>
      <c r="R119" s="129">
        <f>R120+R132</f>
        <v>0</v>
      </c>
      <c r="S119" s="67"/>
      <c r="T119" s="130">
        <f>T120+T132</f>
        <v>0</v>
      </c>
      <c r="U119" s="33"/>
      <c r="V119" s="33"/>
      <c r="W119" s="33"/>
      <c r="X119" s="33"/>
      <c r="Y119" s="33"/>
      <c r="Z119" s="33"/>
      <c r="AA119" s="33"/>
      <c r="AB119" s="33"/>
      <c r="AC119" s="33"/>
      <c r="AD119" s="33"/>
      <c r="AE119" s="33"/>
      <c r="AT119" s="18" t="s">
        <v>77</v>
      </c>
      <c r="AU119" s="18" t="s">
        <v>108</v>
      </c>
      <c r="BK119" s="131">
        <f>BK120+BK132</f>
        <v>0</v>
      </c>
    </row>
    <row r="120" spans="1:65" s="12" customFormat="1" ht="25.9" customHeight="1">
      <c r="B120" s="132"/>
      <c r="D120" s="133" t="s">
        <v>77</v>
      </c>
      <c r="E120" s="134" t="s">
        <v>125</v>
      </c>
      <c r="F120" s="134" t="s">
        <v>126</v>
      </c>
      <c r="I120" s="135"/>
      <c r="J120" s="136">
        <f>BK120</f>
        <v>0</v>
      </c>
      <c r="L120" s="132"/>
      <c r="M120" s="137"/>
      <c r="N120" s="138"/>
      <c r="O120" s="138"/>
      <c r="P120" s="139">
        <f>P121</f>
        <v>0</v>
      </c>
      <c r="Q120" s="138"/>
      <c r="R120" s="139">
        <f>R121</f>
        <v>0</v>
      </c>
      <c r="S120" s="138"/>
      <c r="T120" s="140">
        <f>T121</f>
        <v>0</v>
      </c>
      <c r="AR120" s="133" t="s">
        <v>86</v>
      </c>
      <c r="AT120" s="141" t="s">
        <v>77</v>
      </c>
      <c r="AU120" s="141" t="s">
        <v>78</v>
      </c>
      <c r="AY120" s="133" t="s">
        <v>127</v>
      </c>
      <c r="BK120" s="142">
        <f>BK121</f>
        <v>0</v>
      </c>
    </row>
    <row r="121" spans="1:65" s="12" customFormat="1" ht="22.9" customHeight="1">
      <c r="B121" s="132"/>
      <c r="D121" s="133" t="s">
        <v>77</v>
      </c>
      <c r="E121" s="143" t="s">
        <v>128</v>
      </c>
      <c r="F121" s="143" t="s">
        <v>129</v>
      </c>
      <c r="I121" s="135"/>
      <c r="J121" s="144">
        <f>BK121</f>
        <v>0</v>
      </c>
      <c r="L121" s="132"/>
      <c r="M121" s="137"/>
      <c r="N121" s="138"/>
      <c r="O121" s="138"/>
      <c r="P121" s="139">
        <f>SUM(P122:P131)</f>
        <v>0</v>
      </c>
      <c r="Q121" s="138"/>
      <c r="R121" s="139">
        <f>SUM(R122:R131)</f>
        <v>0</v>
      </c>
      <c r="S121" s="138"/>
      <c r="T121" s="140">
        <f>SUM(T122:T131)</f>
        <v>0</v>
      </c>
      <c r="AR121" s="133" t="s">
        <v>86</v>
      </c>
      <c r="AT121" s="141" t="s">
        <v>77</v>
      </c>
      <c r="AU121" s="141" t="s">
        <v>86</v>
      </c>
      <c r="AY121" s="133" t="s">
        <v>127</v>
      </c>
      <c r="BK121" s="142">
        <f>SUM(BK122:BK131)</f>
        <v>0</v>
      </c>
    </row>
    <row r="122" spans="1:65" s="2" customFormat="1" ht="24.2" customHeight="1">
      <c r="A122" s="33"/>
      <c r="B122" s="145"/>
      <c r="C122" s="146" t="s">
        <v>86</v>
      </c>
      <c r="D122" s="146" t="s">
        <v>130</v>
      </c>
      <c r="E122" s="147" t="s">
        <v>131</v>
      </c>
      <c r="F122" s="148" t="s">
        <v>132</v>
      </c>
      <c r="G122" s="149" t="s">
        <v>133</v>
      </c>
      <c r="H122" s="150">
        <v>80</v>
      </c>
      <c r="I122" s="151"/>
      <c r="J122" s="152">
        <f>ROUND(I122*H122,2)</f>
        <v>0</v>
      </c>
      <c r="K122" s="153"/>
      <c r="L122" s="34"/>
      <c r="M122" s="154" t="s">
        <v>1</v>
      </c>
      <c r="N122" s="155" t="s">
        <v>43</v>
      </c>
      <c r="O122" s="59"/>
      <c r="P122" s="156">
        <f>O122*H122</f>
        <v>0</v>
      </c>
      <c r="Q122" s="156">
        <v>0</v>
      </c>
      <c r="R122" s="156">
        <f>Q122*H122</f>
        <v>0</v>
      </c>
      <c r="S122" s="156">
        <v>0</v>
      </c>
      <c r="T122" s="157">
        <f>S122*H122</f>
        <v>0</v>
      </c>
      <c r="U122" s="33"/>
      <c r="V122" s="33"/>
      <c r="W122" s="33"/>
      <c r="X122" s="33"/>
      <c r="Y122" s="33"/>
      <c r="Z122" s="33"/>
      <c r="AA122" s="33"/>
      <c r="AB122" s="33"/>
      <c r="AC122" s="33"/>
      <c r="AD122" s="33"/>
      <c r="AE122" s="33"/>
      <c r="AR122" s="158" t="s">
        <v>134</v>
      </c>
      <c r="AT122" s="158" t="s">
        <v>130</v>
      </c>
      <c r="AU122" s="158" t="s">
        <v>88</v>
      </c>
      <c r="AY122" s="18" t="s">
        <v>127</v>
      </c>
      <c r="BE122" s="159">
        <f>IF(N122="základní",J122,0)</f>
        <v>0</v>
      </c>
      <c r="BF122" s="159">
        <f>IF(N122="snížená",J122,0)</f>
        <v>0</v>
      </c>
      <c r="BG122" s="159">
        <f>IF(N122="zákl. přenesená",J122,0)</f>
        <v>0</v>
      </c>
      <c r="BH122" s="159">
        <f>IF(N122="sníž. přenesená",J122,0)</f>
        <v>0</v>
      </c>
      <c r="BI122" s="159">
        <f>IF(N122="nulová",J122,0)</f>
        <v>0</v>
      </c>
      <c r="BJ122" s="18" t="s">
        <v>86</v>
      </c>
      <c r="BK122" s="159">
        <f>ROUND(I122*H122,2)</f>
        <v>0</v>
      </c>
      <c r="BL122" s="18" t="s">
        <v>134</v>
      </c>
      <c r="BM122" s="158" t="s">
        <v>405</v>
      </c>
    </row>
    <row r="123" spans="1:65" s="2" customFormat="1" ht="39">
      <c r="A123" s="33"/>
      <c r="B123" s="34"/>
      <c r="C123" s="33"/>
      <c r="D123" s="160" t="s">
        <v>136</v>
      </c>
      <c r="E123" s="33"/>
      <c r="F123" s="161" t="s">
        <v>137</v>
      </c>
      <c r="G123" s="33"/>
      <c r="H123" s="33"/>
      <c r="I123" s="162"/>
      <c r="J123" s="33"/>
      <c r="K123" s="33"/>
      <c r="L123" s="34"/>
      <c r="M123" s="163"/>
      <c r="N123" s="164"/>
      <c r="O123" s="59"/>
      <c r="P123" s="59"/>
      <c r="Q123" s="59"/>
      <c r="R123" s="59"/>
      <c r="S123" s="59"/>
      <c r="T123" s="60"/>
      <c r="U123" s="33"/>
      <c r="V123" s="33"/>
      <c r="W123" s="33"/>
      <c r="X123" s="33"/>
      <c r="Y123" s="33"/>
      <c r="Z123" s="33"/>
      <c r="AA123" s="33"/>
      <c r="AB123" s="33"/>
      <c r="AC123" s="33"/>
      <c r="AD123" s="33"/>
      <c r="AE123" s="33"/>
      <c r="AT123" s="18" t="s">
        <v>136</v>
      </c>
      <c r="AU123" s="18" t="s">
        <v>88</v>
      </c>
    </row>
    <row r="124" spans="1:65" s="2" customFormat="1" ht="49.15" customHeight="1">
      <c r="A124" s="33"/>
      <c r="B124" s="145"/>
      <c r="C124" s="165" t="s">
        <v>88</v>
      </c>
      <c r="D124" s="165" t="s">
        <v>138</v>
      </c>
      <c r="E124" s="166" t="s">
        <v>139</v>
      </c>
      <c r="F124" s="167" t="s">
        <v>140</v>
      </c>
      <c r="G124" s="168" t="s">
        <v>141</v>
      </c>
      <c r="H124" s="169">
        <v>8</v>
      </c>
      <c r="I124" s="170"/>
      <c r="J124" s="171">
        <f>ROUND(I124*H124,2)</f>
        <v>0</v>
      </c>
      <c r="K124" s="172"/>
      <c r="L124" s="173"/>
      <c r="M124" s="174" t="s">
        <v>1</v>
      </c>
      <c r="N124" s="175" t="s">
        <v>43</v>
      </c>
      <c r="O124" s="59"/>
      <c r="P124" s="156">
        <f>O124*H124</f>
        <v>0</v>
      </c>
      <c r="Q124" s="156">
        <v>0</v>
      </c>
      <c r="R124" s="156">
        <f>Q124*H124</f>
        <v>0</v>
      </c>
      <c r="S124" s="156">
        <v>0</v>
      </c>
      <c r="T124" s="157">
        <f>S124*H124</f>
        <v>0</v>
      </c>
      <c r="U124" s="33"/>
      <c r="V124" s="33"/>
      <c r="W124" s="33"/>
      <c r="X124" s="33"/>
      <c r="Y124" s="33"/>
      <c r="Z124" s="33"/>
      <c r="AA124" s="33"/>
      <c r="AB124" s="33"/>
      <c r="AC124" s="33"/>
      <c r="AD124" s="33"/>
      <c r="AE124" s="33"/>
      <c r="AR124" s="158" t="s">
        <v>142</v>
      </c>
      <c r="AT124" s="158" t="s">
        <v>138</v>
      </c>
      <c r="AU124" s="158" t="s">
        <v>88</v>
      </c>
      <c r="AY124" s="18" t="s">
        <v>127</v>
      </c>
      <c r="BE124" s="159">
        <f>IF(N124="základní",J124,0)</f>
        <v>0</v>
      </c>
      <c r="BF124" s="159">
        <f>IF(N124="snížená",J124,0)</f>
        <v>0</v>
      </c>
      <c r="BG124" s="159">
        <f>IF(N124="zákl. přenesená",J124,0)</f>
        <v>0</v>
      </c>
      <c r="BH124" s="159">
        <f>IF(N124="sníž. přenesená",J124,0)</f>
        <v>0</v>
      </c>
      <c r="BI124" s="159">
        <f>IF(N124="nulová",J124,0)</f>
        <v>0</v>
      </c>
      <c r="BJ124" s="18" t="s">
        <v>86</v>
      </c>
      <c r="BK124" s="159">
        <f>ROUND(I124*H124,2)</f>
        <v>0</v>
      </c>
      <c r="BL124" s="18" t="s">
        <v>134</v>
      </c>
      <c r="BM124" s="158" t="s">
        <v>406</v>
      </c>
    </row>
    <row r="125" spans="1:65" s="2" customFormat="1" ht="29.25">
      <c r="A125" s="33"/>
      <c r="B125" s="34"/>
      <c r="C125" s="33"/>
      <c r="D125" s="160" t="s">
        <v>136</v>
      </c>
      <c r="E125" s="33"/>
      <c r="F125" s="161" t="s">
        <v>140</v>
      </c>
      <c r="G125" s="33"/>
      <c r="H125" s="33"/>
      <c r="I125" s="162"/>
      <c r="J125" s="33"/>
      <c r="K125" s="33"/>
      <c r="L125" s="34"/>
      <c r="M125" s="163"/>
      <c r="N125" s="164"/>
      <c r="O125" s="59"/>
      <c r="P125" s="59"/>
      <c r="Q125" s="59"/>
      <c r="R125" s="59"/>
      <c r="S125" s="59"/>
      <c r="T125" s="60"/>
      <c r="U125" s="33"/>
      <c r="V125" s="33"/>
      <c r="W125" s="33"/>
      <c r="X125" s="33"/>
      <c r="Y125" s="33"/>
      <c r="Z125" s="33"/>
      <c r="AA125" s="33"/>
      <c r="AB125" s="33"/>
      <c r="AC125" s="33"/>
      <c r="AD125" s="33"/>
      <c r="AE125" s="33"/>
      <c r="AT125" s="18" t="s">
        <v>136</v>
      </c>
      <c r="AU125" s="18" t="s">
        <v>88</v>
      </c>
    </row>
    <row r="126" spans="1:65" s="2" customFormat="1" ht="33" customHeight="1">
      <c r="A126" s="33"/>
      <c r="B126" s="145"/>
      <c r="C126" s="165" t="s">
        <v>144</v>
      </c>
      <c r="D126" s="165" t="s">
        <v>138</v>
      </c>
      <c r="E126" s="166" t="s">
        <v>145</v>
      </c>
      <c r="F126" s="167" t="s">
        <v>146</v>
      </c>
      <c r="G126" s="168" t="s">
        <v>147</v>
      </c>
      <c r="H126" s="169">
        <v>30</v>
      </c>
      <c r="I126" s="170"/>
      <c r="J126" s="171">
        <f>ROUND(I126*H126,2)</f>
        <v>0</v>
      </c>
      <c r="K126" s="172"/>
      <c r="L126" s="173"/>
      <c r="M126" s="174" t="s">
        <v>1</v>
      </c>
      <c r="N126" s="175" t="s">
        <v>43</v>
      </c>
      <c r="O126" s="59"/>
      <c r="P126" s="156">
        <f>O126*H126</f>
        <v>0</v>
      </c>
      <c r="Q126" s="156">
        <v>0</v>
      </c>
      <c r="R126" s="156">
        <f>Q126*H126</f>
        <v>0</v>
      </c>
      <c r="S126" s="156">
        <v>0</v>
      </c>
      <c r="T126" s="157">
        <f>S126*H126</f>
        <v>0</v>
      </c>
      <c r="U126" s="33"/>
      <c r="V126" s="33"/>
      <c r="W126" s="33"/>
      <c r="X126" s="33"/>
      <c r="Y126" s="33"/>
      <c r="Z126" s="33"/>
      <c r="AA126" s="33"/>
      <c r="AB126" s="33"/>
      <c r="AC126" s="33"/>
      <c r="AD126" s="33"/>
      <c r="AE126" s="33"/>
      <c r="AR126" s="158" t="s">
        <v>148</v>
      </c>
      <c r="AT126" s="158" t="s">
        <v>138</v>
      </c>
      <c r="AU126" s="158" t="s">
        <v>88</v>
      </c>
      <c r="AY126" s="18" t="s">
        <v>127</v>
      </c>
      <c r="BE126" s="159">
        <f>IF(N126="základní",J126,0)</f>
        <v>0</v>
      </c>
      <c r="BF126" s="159">
        <f>IF(N126="snížená",J126,0)</f>
        <v>0</v>
      </c>
      <c r="BG126" s="159">
        <f>IF(N126="zákl. přenesená",J126,0)</f>
        <v>0</v>
      </c>
      <c r="BH126" s="159">
        <f>IF(N126="sníž. přenesená",J126,0)</f>
        <v>0</v>
      </c>
      <c r="BI126" s="159">
        <f>IF(N126="nulová",J126,0)</f>
        <v>0</v>
      </c>
      <c r="BJ126" s="18" t="s">
        <v>86</v>
      </c>
      <c r="BK126" s="159">
        <f>ROUND(I126*H126,2)</f>
        <v>0</v>
      </c>
      <c r="BL126" s="18" t="s">
        <v>148</v>
      </c>
      <c r="BM126" s="158" t="s">
        <v>407</v>
      </c>
    </row>
    <row r="127" spans="1:65" s="2" customFormat="1" ht="19.5">
      <c r="A127" s="33"/>
      <c r="B127" s="34"/>
      <c r="C127" s="33"/>
      <c r="D127" s="160" t="s">
        <v>136</v>
      </c>
      <c r="E127" s="33"/>
      <c r="F127" s="161" t="s">
        <v>146</v>
      </c>
      <c r="G127" s="33"/>
      <c r="H127" s="33"/>
      <c r="I127" s="162"/>
      <c r="J127" s="33"/>
      <c r="K127" s="33"/>
      <c r="L127" s="34"/>
      <c r="M127" s="163"/>
      <c r="N127" s="164"/>
      <c r="O127" s="59"/>
      <c r="P127" s="59"/>
      <c r="Q127" s="59"/>
      <c r="R127" s="59"/>
      <c r="S127" s="59"/>
      <c r="T127" s="60"/>
      <c r="U127" s="33"/>
      <c r="V127" s="33"/>
      <c r="W127" s="33"/>
      <c r="X127" s="33"/>
      <c r="Y127" s="33"/>
      <c r="Z127" s="33"/>
      <c r="AA127" s="33"/>
      <c r="AB127" s="33"/>
      <c r="AC127" s="33"/>
      <c r="AD127" s="33"/>
      <c r="AE127" s="33"/>
      <c r="AT127" s="18" t="s">
        <v>136</v>
      </c>
      <c r="AU127" s="18" t="s">
        <v>88</v>
      </c>
    </row>
    <row r="128" spans="1:65" s="2" customFormat="1" ht="33" customHeight="1">
      <c r="A128" s="33"/>
      <c r="B128" s="145"/>
      <c r="C128" s="165" t="s">
        <v>134</v>
      </c>
      <c r="D128" s="165" t="s">
        <v>138</v>
      </c>
      <c r="E128" s="166" t="s">
        <v>150</v>
      </c>
      <c r="F128" s="167" t="s">
        <v>151</v>
      </c>
      <c r="G128" s="168" t="s">
        <v>147</v>
      </c>
      <c r="H128" s="169">
        <v>20</v>
      </c>
      <c r="I128" s="170"/>
      <c r="J128" s="171">
        <f>ROUND(I128*H128,2)</f>
        <v>0</v>
      </c>
      <c r="K128" s="172"/>
      <c r="L128" s="173"/>
      <c r="M128" s="174" t="s">
        <v>1</v>
      </c>
      <c r="N128" s="175" t="s">
        <v>43</v>
      </c>
      <c r="O128" s="59"/>
      <c r="P128" s="156">
        <f>O128*H128</f>
        <v>0</v>
      </c>
      <c r="Q128" s="156">
        <v>0</v>
      </c>
      <c r="R128" s="156">
        <f>Q128*H128</f>
        <v>0</v>
      </c>
      <c r="S128" s="156">
        <v>0</v>
      </c>
      <c r="T128" s="157">
        <f>S128*H128</f>
        <v>0</v>
      </c>
      <c r="U128" s="33"/>
      <c r="V128" s="33"/>
      <c r="W128" s="33"/>
      <c r="X128" s="33"/>
      <c r="Y128" s="33"/>
      <c r="Z128" s="33"/>
      <c r="AA128" s="33"/>
      <c r="AB128" s="33"/>
      <c r="AC128" s="33"/>
      <c r="AD128" s="33"/>
      <c r="AE128" s="33"/>
      <c r="AR128" s="158" t="s">
        <v>148</v>
      </c>
      <c r="AT128" s="158" t="s">
        <v>138</v>
      </c>
      <c r="AU128" s="158" t="s">
        <v>88</v>
      </c>
      <c r="AY128" s="18" t="s">
        <v>127</v>
      </c>
      <c r="BE128" s="159">
        <f>IF(N128="základní",J128,0)</f>
        <v>0</v>
      </c>
      <c r="BF128" s="159">
        <f>IF(N128="snížená",J128,0)</f>
        <v>0</v>
      </c>
      <c r="BG128" s="159">
        <f>IF(N128="zákl. přenesená",J128,0)</f>
        <v>0</v>
      </c>
      <c r="BH128" s="159">
        <f>IF(N128="sníž. přenesená",J128,0)</f>
        <v>0</v>
      </c>
      <c r="BI128" s="159">
        <f>IF(N128="nulová",J128,0)</f>
        <v>0</v>
      </c>
      <c r="BJ128" s="18" t="s">
        <v>86</v>
      </c>
      <c r="BK128" s="159">
        <f>ROUND(I128*H128,2)</f>
        <v>0</v>
      </c>
      <c r="BL128" s="18" t="s">
        <v>148</v>
      </c>
      <c r="BM128" s="158" t="s">
        <v>408</v>
      </c>
    </row>
    <row r="129" spans="1:65" s="2" customFormat="1" ht="19.5">
      <c r="A129" s="33"/>
      <c r="B129" s="34"/>
      <c r="C129" s="33"/>
      <c r="D129" s="160" t="s">
        <v>136</v>
      </c>
      <c r="E129" s="33"/>
      <c r="F129" s="161" t="s">
        <v>151</v>
      </c>
      <c r="G129" s="33"/>
      <c r="H129" s="33"/>
      <c r="I129" s="162"/>
      <c r="J129" s="33"/>
      <c r="K129" s="33"/>
      <c r="L129" s="34"/>
      <c r="M129" s="163"/>
      <c r="N129" s="164"/>
      <c r="O129" s="59"/>
      <c r="P129" s="59"/>
      <c r="Q129" s="59"/>
      <c r="R129" s="59"/>
      <c r="S129" s="59"/>
      <c r="T129" s="60"/>
      <c r="U129" s="33"/>
      <c r="V129" s="33"/>
      <c r="W129" s="33"/>
      <c r="X129" s="33"/>
      <c r="Y129" s="33"/>
      <c r="Z129" s="33"/>
      <c r="AA129" s="33"/>
      <c r="AB129" s="33"/>
      <c r="AC129" s="33"/>
      <c r="AD129" s="33"/>
      <c r="AE129" s="33"/>
      <c r="AT129" s="18" t="s">
        <v>136</v>
      </c>
      <c r="AU129" s="18" t="s">
        <v>88</v>
      </c>
    </row>
    <row r="130" spans="1:65" s="2" customFormat="1" ht="16.5" customHeight="1">
      <c r="A130" s="33"/>
      <c r="B130" s="145"/>
      <c r="C130" s="146" t="s">
        <v>128</v>
      </c>
      <c r="D130" s="146" t="s">
        <v>130</v>
      </c>
      <c r="E130" s="147" t="s">
        <v>161</v>
      </c>
      <c r="F130" s="148" t="s">
        <v>162</v>
      </c>
      <c r="G130" s="149" t="s">
        <v>141</v>
      </c>
      <c r="H130" s="150">
        <v>1</v>
      </c>
      <c r="I130" s="151"/>
      <c r="J130" s="152">
        <f>ROUND(I130*H130,2)</f>
        <v>0</v>
      </c>
      <c r="K130" s="153"/>
      <c r="L130" s="34"/>
      <c r="M130" s="154" t="s">
        <v>1</v>
      </c>
      <c r="N130" s="155" t="s">
        <v>43</v>
      </c>
      <c r="O130" s="59"/>
      <c r="P130" s="156">
        <f>O130*H130</f>
        <v>0</v>
      </c>
      <c r="Q130" s="156">
        <v>0</v>
      </c>
      <c r="R130" s="156">
        <f>Q130*H130</f>
        <v>0</v>
      </c>
      <c r="S130" s="156">
        <v>0</v>
      </c>
      <c r="T130" s="157">
        <f>S130*H130</f>
        <v>0</v>
      </c>
      <c r="U130" s="33"/>
      <c r="V130" s="33"/>
      <c r="W130" s="33"/>
      <c r="X130" s="33"/>
      <c r="Y130" s="33"/>
      <c r="Z130" s="33"/>
      <c r="AA130" s="33"/>
      <c r="AB130" s="33"/>
      <c r="AC130" s="33"/>
      <c r="AD130" s="33"/>
      <c r="AE130" s="33"/>
      <c r="AR130" s="158" t="s">
        <v>134</v>
      </c>
      <c r="AT130" s="158" t="s">
        <v>130</v>
      </c>
      <c r="AU130" s="158" t="s">
        <v>88</v>
      </c>
      <c r="AY130" s="18" t="s">
        <v>127</v>
      </c>
      <c r="BE130" s="159">
        <f>IF(N130="základní",J130,0)</f>
        <v>0</v>
      </c>
      <c r="BF130" s="159">
        <f>IF(N130="snížená",J130,0)</f>
        <v>0</v>
      </c>
      <c r="BG130" s="159">
        <f>IF(N130="zákl. přenesená",J130,0)</f>
        <v>0</v>
      </c>
      <c r="BH130" s="159">
        <f>IF(N130="sníž. přenesená",J130,0)</f>
        <v>0</v>
      </c>
      <c r="BI130" s="159">
        <f>IF(N130="nulová",J130,0)</f>
        <v>0</v>
      </c>
      <c r="BJ130" s="18" t="s">
        <v>86</v>
      </c>
      <c r="BK130" s="159">
        <f>ROUND(I130*H130,2)</f>
        <v>0</v>
      </c>
      <c r="BL130" s="18" t="s">
        <v>134</v>
      </c>
      <c r="BM130" s="158" t="s">
        <v>409</v>
      </c>
    </row>
    <row r="131" spans="1:65" s="2" customFormat="1">
      <c r="A131" s="33"/>
      <c r="B131" s="34"/>
      <c r="C131" s="33"/>
      <c r="D131" s="160" t="s">
        <v>136</v>
      </c>
      <c r="E131" s="33"/>
      <c r="F131" s="161" t="s">
        <v>162</v>
      </c>
      <c r="G131" s="33"/>
      <c r="H131" s="33"/>
      <c r="I131" s="162"/>
      <c r="J131" s="33"/>
      <c r="K131" s="33"/>
      <c r="L131" s="34"/>
      <c r="M131" s="163"/>
      <c r="N131" s="164"/>
      <c r="O131" s="59"/>
      <c r="P131" s="59"/>
      <c r="Q131" s="59"/>
      <c r="R131" s="59"/>
      <c r="S131" s="59"/>
      <c r="T131" s="60"/>
      <c r="U131" s="33"/>
      <c r="V131" s="33"/>
      <c r="W131" s="33"/>
      <c r="X131" s="33"/>
      <c r="Y131" s="33"/>
      <c r="Z131" s="33"/>
      <c r="AA131" s="33"/>
      <c r="AB131" s="33"/>
      <c r="AC131" s="33"/>
      <c r="AD131" s="33"/>
      <c r="AE131" s="33"/>
      <c r="AT131" s="18" t="s">
        <v>136</v>
      </c>
      <c r="AU131" s="18" t="s">
        <v>88</v>
      </c>
    </row>
    <row r="132" spans="1:65" s="12" customFormat="1" ht="25.9" customHeight="1">
      <c r="B132" s="132"/>
      <c r="D132" s="133" t="s">
        <v>77</v>
      </c>
      <c r="E132" s="134" t="s">
        <v>164</v>
      </c>
      <c r="F132" s="134" t="s">
        <v>165</v>
      </c>
      <c r="I132" s="135"/>
      <c r="J132" s="136">
        <f>BK132</f>
        <v>0</v>
      </c>
      <c r="L132" s="132"/>
      <c r="M132" s="137"/>
      <c r="N132" s="138"/>
      <c r="O132" s="138"/>
      <c r="P132" s="139">
        <f>SUM(P133:P217)</f>
        <v>0</v>
      </c>
      <c r="Q132" s="138"/>
      <c r="R132" s="139">
        <f>SUM(R133:R217)</f>
        <v>0</v>
      </c>
      <c r="S132" s="138"/>
      <c r="T132" s="140">
        <f>SUM(T133:T217)</f>
        <v>0</v>
      </c>
      <c r="AR132" s="133" t="s">
        <v>134</v>
      </c>
      <c r="AT132" s="141" t="s">
        <v>77</v>
      </c>
      <c r="AU132" s="141" t="s">
        <v>78</v>
      </c>
      <c r="AY132" s="133" t="s">
        <v>127</v>
      </c>
      <c r="BK132" s="142">
        <f>SUM(BK133:BK217)</f>
        <v>0</v>
      </c>
    </row>
    <row r="133" spans="1:65" s="2" customFormat="1" ht="37.9" customHeight="1">
      <c r="A133" s="33"/>
      <c r="B133" s="145"/>
      <c r="C133" s="146" t="s">
        <v>156</v>
      </c>
      <c r="D133" s="146" t="s">
        <v>130</v>
      </c>
      <c r="E133" s="147" t="s">
        <v>166</v>
      </c>
      <c r="F133" s="148" t="s">
        <v>167</v>
      </c>
      <c r="G133" s="149" t="s">
        <v>141</v>
      </c>
      <c r="H133" s="150">
        <v>6</v>
      </c>
      <c r="I133" s="151"/>
      <c r="J133" s="152">
        <f>ROUND(I133*H133,2)</f>
        <v>0</v>
      </c>
      <c r="K133" s="153"/>
      <c r="L133" s="34"/>
      <c r="M133" s="154" t="s">
        <v>1</v>
      </c>
      <c r="N133" s="155" t="s">
        <v>43</v>
      </c>
      <c r="O133" s="59"/>
      <c r="P133" s="156">
        <f>O133*H133</f>
        <v>0</v>
      </c>
      <c r="Q133" s="156">
        <v>0</v>
      </c>
      <c r="R133" s="156">
        <f>Q133*H133</f>
        <v>0</v>
      </c>
      <c r="S133" s="156">
        <v>0</v>
      </c>
      <c r="T133" s="157">
        <f>S133*H133</f>
        <v>0</v>
      </c>
      <c r="U133" s="33"/>
      <c r="V133" s="33"/>
      <c r="W133" s="33"/>
      <c r="X133" s="33"/>
      <c r="Y133" s="33"/>
      <c r="Z133" s="33"/>
      <c r="AA133" s="33"/>
      <c r="AB133" s="33"/>
      <c r="AC133" s="33"/>
      <c r="AD133" s="33"/>
      <c r="AE133" s="33"/>
      <c r="AR133" s="158" t="s">
        <v>168</v>
      </c>
      <c r="AT133" s="158" t="s">
        <v>130</v>
      </c>
      <c r="AU133" s="158" t="s">
        <v>86</v>
      </c>
      <c r="AY133" s="18" t="s">
        <v>127</v>
      </c>
      <c r="BE133" s="159">
        <f>IF(N133="základní",J133,0)</f>
        <v>0</v>
      </c>
      <c r="BF133" s="159">
        <f>IF(N133="snížená",J133,0)</f>
        <v>0</v>
      </c>
      <c r="BG133" s="159">
        <f>IF(N133="zákl. přenesená",J133,0)</f>
        <v>0</v>
      </c>
      <c r="BH133" s="159">
        <f>IF(N133="sníž. přenesená",J133,0)</f>
        <v>0</v>
      </c>
      <c r="BI133" s="159">
        <f>IF(N133="nulová",J133,0)</f>
        <v>0</v>
      </c>
      <c r="BJ133" s="18" t="s">
        <v>86</v>
      </c>
      <c r="BK133" s="159">
        <f>ROUND(I133*H133,2)</f>
        <v>0</v>
      </c>
      <c r="BL133" s="18" t="s">
        <v>168</v>
      </c>
      <c r="BM133" s="158" t="s">
        <v>410</v>
      </c>
    </row>
    <row r="134" spans="1:65" s="2" customFormat="1" ht="19.5">
      <c r="A134" s="33"/>
      <c r="B134" s="34"/>
      <c r="C134" s="33"/>
      <c r="D134" s="160" t="s">
        <v>136</v>
      </c>
      <c r="E134" s="33"/>
      <c r="F134" s="161" t="s">
        <v>167</v>
      </c>
      <c r="G134" s="33"/>
      <c r="H134" s="33"/>
      <c r="I134" s="162"/>
      <c r="J134" s="33"/>
      <c r="K134" s="33"/>
      <c r="L134" s="34"/>
      <c r="M134" s="163"/>
      <c r="N134" s="164"/>
      <c r="O134" s="59"/>
      <c r="P134" s="59"/>
      <c r="Q134" s="59"/>
      <c r="R134" s="59"/>
      <c r="S134" s="59"/>
      <c r="T134" s="60"/>
      <c r="U134" s="33"/>
      <c r="V134" s="33"/>
      <c r="W134" s="33"/>
      <c r="X134" s="33"/>
      <c r="Y134" s="33"/>
      <c r="Z134" s="33"/>
      <c r="AA134" s="33"/>
      <c r="AB134" s="33"/>
      <c r="AC134" s="33"/>
      <c r="AD134" s="33"/>
      <c r="AE134" s="33"/>
      <c r="AT134" s="18" t="s">
        <v>136</v>
      </c>
      <c r="AU134" s="18" t="s">
        <v>86</v>
      </c>
    </row>
    <row r="135" spans="1:65" s="2" customFormat="1" ht="24.2" customHeight="1">
      <c r="A135" s="33"/>
      <c r="B135" s="145"/>
      <c r="C135" s="146" t="s">
        <v>160</v>
      </c>
      <c r="D135" s="146" t="s">
        <v>130</v>
      </c>
      <c r="E135" s="147" t="s">
        <v>171</v>
      </c>
      <c r="F135" s="148" t="s">
        <v>172</v>
      </c>
      <c r="G135" s="149" t="s">
        <v>141</v>
      </c>
      <c r="H135" s="150">
        <v>6</v>
      </c>
      <c r="I135" s="151"/>
      <c r="J135" s="152">
        <f>ROUND(I135*H135,2)</f>
        <v>0</v>
      </c>
      <c r="K135" s="153"/>
      <c r="L135" s="34"/>
      <c r="M135" s="154" t="s">
        <v>1</v>
      </c>
      <c r="N135" s="155" t="s">
        <v>43</v>
      </c>
      <c r="O135" s="59"/>
      <c r="P135" s="156">
        <f>O135*H135</f>
        <v>0</v>
      </c>
      <c r="Q135" s="156">
        <v>0</v>
      </c>
      <c r="R135" s="156">
        <f>Q135*H135</f>
        <v>0</v>
      </c>
      <c r="S135" s="156">
        <v>0</v>
      </c>
      <c r="T135" s="157">
        <f>S135*H135</f>
        <v>0</v>
      </c>
      <c r="U135" s="33"/>
      <c r="V135" s="33"/>
      <c r="W135" s="33"/>
      <c r="X135" s="33"/>
      <c r="Y135" s="33"/>
      <c r="Z135" s="33"/>
      <c r="AA135" s="33"/>
      <c r="AB135" s="33"/>
      <c r="AC135" s="33"/>
      <c r="AD135" s="33"/>
      <c r="AE135" s="33"/>
      <c r="AR135" s="158" t="s">
        <v>168</v>
      </c>
      <c r="AT135" s="158" t="s">
        <v>130</v>
      </c>
      <c r="AU135" s="158" t="s">
        <v>86</v>
      </c>
      <c r="AY135" s="18" t="s">
        <v>127</v>
      </c>
      <c r="BE135" s="159">
        <f>IF(N135="základní",J135,0)</f>
        <v>0</v>
      </c>
      <c r="BF135" s="159">
        <f>IF(N135="snížená",J135,0)</f>
        <v>0</v>
      </c>
      <c r="BG135" s="159">
        <f>IF(N135="zákl. přenesená",J135,0)</f>
        <v>0</v>
      </c>
      <c r="BH135" s="159">
        <f>IF(N135="sníž. přenesená",J135,0)</f>
        <v>0</v>
      </c>
      <c r="BI135" s="159">
        <f>IF(N135="nulová",J135,0)</f>
        <v>0</v>
      </c>
      <c r="BJ135" s="18" t="s">
        <v>86</v>
      </c>
      <c r="BK135" s="159">
        <f>ROUND(I135*H135,2)</f>
        <v>0</v>
      </c>
      <c r="BL135" s="18" t="s">
        <v>168</v>
      </c>
      <c r="BM135" s="158" t="s">
        <v>411</v>
      </c>
    </row>
    <row r="136" spans="1:65" s="2" customFormat="1">
      <c r="A136" s="33"/>
      <c r="B136" s="34"/>
      <c r="C136" s="33"/>
      <c r="D136" s="160" t="s">
        <v>136</v>
      </c>
      <c r="E136" s="33"/>
      <c r="F136" s="161" t="s">
        <v>172</v>
      </c>
      <c r="G136" s="33"/>
      <c r="H136" s="33"/>
      <c r="I136" s="162"/>
      <c r="J136" s="33"/>
      <c r="K136" s="33"/>
      <c r="L136" s="34"/>
      <c r="M136" s="163"/>
      <c r="N136" s="164"/>
      <c r="O136" s="59"/>
      <c r="P136" s="59"/>
      <c r="Q136" s="59"/>
      <c r="R136" s="59"/>
      <c r="S136" s="59"/>
      <c r="T136" s="60"/>
      <c r="U136" s="33"/>
      <c r="V136" s="33"/>
      <c r="W136" s="33"/>
      <c r="X136" s="33"/>
      <c r="Y136" s="33"/>
      <c r="Z136" s="33"/>
      <c r="AA136" s="33"/>
      <c r="AB136" s="33"/>
      <c r="AC136" s="33"/>
      <c r="AD136" s="33"/>
      <c r="AE136" s="33"/>
      <c r="AT136" s="18" t="s">
        <v>136</v>
      </c>
      <c r="AU136" s="18" t="s">
        <v>86</v>
      </c>
    </row>
    <row r="137" spans="1:65" s="2" customFormat="1" ht="24.2" customHeight="1">
      <c r="A137" s="33"/>
      <c r="B137" s="145"/>
      <c r="C137" s="165" t="s">
        <v>142</v>
      </c>
      <c r="D137" s="165" t="s">
        <v>138</v>
      </c>
      <c r="E137" s="166" t="s">
        <v>175</v>
      </c>
      <c r="F137" s="167" t="s">
        <v>176</v>
      </c>
      <c r="G137" s="168" t="s">
        <v>141</v>
      </c>
      <c r="H137" s="169">
        <v>1</v>
      </c>
      <c r="I137" s="170"/>
      <c r="J137" s="171">
        <f>ROUND(I137*H137,2)</f>
        <v>0</v>
      </c>
      <c r="K137" s="172"/>
      <c r="L137" s="173"/>
      <c r="M137" s="174" t="s">
        <v>1</v>
      </c>
      <c r="N137" s="175" t="s">
        <v>43</v>
      </c>
      <c r="O137" s="59"/>
      <c r="P137" s="156">
        <f>O137*H137</f>
        <v>0</v>
      </c>
      <c r="Q137" s="156">
        <v>0</v>
      </c>
      <c r="R137" s="156">
        <f>Q137*H137</f>
        <v>0</v>
      </c>
      <c r="S137" s="156">
        <v>0</v>
      </c>
      <c r="T137" s="157">
        <f>S137*H137</f>
        <v>0</v>
      </c>
      <c r="U137" s="33"/>
      <c r="V137" s="33"/>
      <c r="W137" s="33"/>
      <c r="X137" s="33"/>
      <c r="Y137" s="33"/>
      <c r="Z137" s="33"/>
      <c r="AA137" s="33"/>
      <c r="AB137" s="33"/>
      <c r="AC137" s="33"/>
      <c r="AD137" s="33"/>
      <c r="AE137" s="33"/>
      <c r="AR137" s="158" t="s">
        <v>148</v>
      </c>
      <c r="AT137" s="158" t="s">
        <v>138</v>
      </c>
      <c r="AU137" s="158" t="s">
        <v>86</v>
      </c>
      <c r="AY137" s="18" t="s">
        <v>127</v>
      </c>
      <c r="BE137" s="159">
        <f>IF(N137="základní",J137,0)</f>
        <v>0</v>
      </c>
      <c r="BF137" s="159">
        <f>IF(N137="snížená",J137,0)</f>
        <v>0</v>
      </c>
      <c r="BG137" s="159">
        <f>IF(N137="zákl. přenesená",J137,0)</f>
        <v>0</v>
      </c>
      <c r="BH137" s="159">
        <f>IF(N137="sníž. přenesená",J137,0)</f>
        <v>0</v>
      </c>
      <c r="BI137" s="159">
        <f>IF(N137="nulová",J137,0)</f>
        <v>0</v>
      </c>
      <c r="BJ137" s="18" t="s">
        <v>86</v>
      </c>
      <c r="BK137" s="159">
        <f>ROUND(I137*H137,2)</f>
        <v>0</v>
      </c>
      <c r="BL137" s="18" t="s">
        <v>148</v>
      </c>
      <c r="BM137" s="158" t="s">
        <v>412</v>
      </c>
    </row>
    <row r="138" spans="1:65" s="2" customFormat="1" ht="19.5">
      <c r="A138" s="33"/>
      <c r="B138" s="34"/>
      <c r="C138" s="33"/>
      <c r="D138" s="160" t="s">
        <v>136</v>
      </c>
      <c r="E138" s="33"/>
      <c r="F138" s="161" t="s">
        <v>176</v>
      </c>
      <c r="G138" s="33"/>
      <c r="H138" s="33"/>
      <c r="I138" s="162"/>
      <c r="J138" s="33"/>
      <c r="K138" s="33"/>
      <c r="L138" s="34"/>
      <c r="M138" s="163"/>
      <c r="N138" s="164"/>
      <c r="O138" s="59"/>
      <c r="P138" s="59"/>
      <c r="Q138" s="59"/>
      <c r="R138" s="59"/>
      <c r="S138" s="59"/>
      <c r="T138" s="60"/>
      <c r="U138" s="33"/>
      <c r="V138" s="33"/>
      <c r="W138" s="33"/>
      <c r="X138" s="33"/>
      <c r="Y138" s="33"/>
      <c r="Z138" s="33"/>
      <c r="AA138" s="33"/>
      <c r="AB138" s="33"/>
      <c r="AC138" s="33"/>
      <c r="AD138" s="33"/>
      <c r="AE138" s="33"/>
      <c r="AT138" s="18" t="s">
        <v>136</v>
      </c>
      <c r="AU138" s="18" t="s">
        <v>86</v>
      </c>
    </row>
    <row r="139" spans="1:65" s="2" customFormat="1" ht="37.9" customHeight="1">
      <c r="A139" s="33"/>
      <c r="B139" s="145"/>
      <c r="C139" s="146" t="s">
        <v>170</v>
      </c>
      <c r="D139" s="146" t="s">
        <v>130</v>
      </c>
      <c r="E139" s="147" t="s">
        <v>179</v>
      </c>
      <c r="F139" s="148" t="s">
        <v>180</v>
      </c>
      <c r="G139" s="149" t="s">
        <v>147</v>
      </c>
      <c r="H139" s="150">
        <v>50</v>
      </c>
      <c r="I139" s="151"/>
      <c r="J139" s="152">
        <f>ROUND(I139*H139,2)</f>
        <v>0</v>
      </c>
      <c r="K139" s="153"/>
      <c r="L139" s="34"/>
      <c r="M139" s="154" t="s">
        <v>1</v>
      </c>
      <c r="N139" s="155" t="s">
        <v>43</v>
      </c>
      <c r="O139" s="59"/>
      <c r="P139" s="156">
        <f>O139*H139</f>
        <v>0</v>
      </c>
      <c r="Q139" s="156">
        <v>0</v>
      </c>
      <c r="R139" s="156">
        <f>Q139*H139</f>
        <v>0</v>
      </c>
      <c r="S139" s="156">
        <v>0</v>
      </c>
      <c r="T139" s="157">
        <f>S139*H139</f>
        <v>0</v>
      </c>
      <c r="U139" s="33"/>
      <c r="V139" s="33"/>
      <c r="W139" s="33"/>
      <c r="X139" s="33"/>
      <c r="Y139" s="33"/>
      <c r="Z139" s="33"/>
      <c r="AA139" s="33"/>
      <c r="AB139" s="33"/>
      <c r="AC139" s="33"/>
      <c r="AD139" s="33"/>
      <c r="AE139" s="33"/>
      <c r="AR139" s="158" t="s">
        <v>168</v>
      </c>
      <c r="AT139" s="158" t="s">
        <v>130</v>
      </c>
      <c r="AU139" s="158" t="s">
        <v>86</v>
      </c>
      <c r="AY139" s="18" t="s">
        <v>127</v>
      </c>
      <c r="BE139" s="159">
        <f>IF(N139="základní",J139,0)</f>
        <v>0</v>
      </c>
      <c r="BF139" s="159">
        <f>IF(N139="snížená",J139,0)</f>
        <v>0</v>
      </c>
      <c r="BG139" s="159">
        <f>IF(N139="zákl. přenesená",J139,0)</f>
        <v>0</v>
      </c>
      <c r="BH139" s="159">
        <f>IF(N139="sníž. přenesená",J139,0)</f>
        <v>0</v>
      </c>
      <c r="BI139" s="159">
        <f>IF(N139="nulová",J139,0)</f>
        <v>0</v>
      </c>
      <c r="BJ139" s="18" t="s">
        <v>86</v>
      </c>
      <c r="BK139" s="159">
        <f>ROUND(I139*H139,2)</f>
        <v>0</v>
      </c>
      <c r="BL139" s="18" t="s">
        <v>168</v>
      </c>
      <c r="BM139" s="158" t="s">
        <v>413</v>
      </c>
    </row>
    <row r="140" spans="1:65" s="2" customFormat="1" ht="68.25">
      <c r="A140" s="33"/>
      <c r="B140" s="34"/>
      <c r="C140" s="33"/>
      <c r="D140" s="160" t="s">
        <v>136</v>
      </c>
      <c r="E140" s="33"/>
      <c r="F140" s="161" t="s">
        <v>182</v>
      </c>
      <c r="G140" s="33"/>
      <c r="H140" s="33"/>
      <c r="I140" s="162"/>
      <c r="J140" s="33"/>
      <c r="K140" s="33"/>
      <c r="L140" s="34"/>
      <c r="M140" s="163"/>
      <c r="N140" s="164"/>
      <c r="O140" s="59"/>
      <c r="P140" s="59"/>
      <c r="Q140" s="59"/>
      <c r="R140" s="59"/>
      <c r="S140" s="59"/>
      <c r="T140" s="60"/>
      <c r="U140" s="33"/>
      <c r="V140" s="33"/>
      <c r="W140" s="33"/>
      <c r="X140" s="33"/>
      <c r="Y140" s="33"/>
      <c r="Z140" s="33"/>
      <c r="AA140" s="33"/>
      <c r="AB140" s="33"/>
      <c r="AC140" s="33"/>
      <c r="AD140" s="33"/>
      <c r="AE140" s="33"/>
      <c r="AT140" s="18" t="s">
        <v>136</v>
      </c>
      <c r="AU140" s="18" t="s">
        <v>86</v>
      </c>
    </row>
    <row r="141" spans="1:65" s="2" customFormat="1" ht="33" customHeight="1">
      <c r="A141" s="33"/>
      <c r="B141" s="145"/>
      <c r="C141" s="146" t="s">
        <v>174</v>
      </c>
      <c r="D141" s="146" t="s">
        <v>130</v>
      </c>
      <c r="E141" s="147" t="s">
        <v>189</v>
      </c>
      <c r="F141" s="148" t="s">
        <v>190</v>
      </c>
      <c r="G141" s="149" t="s">
        <v>141</v>
      </c>
      <c r="H141" s="150">
        <v>5</v>
      </c>
      <c r="I141" s="151"/>
      <c r="J141" s="152">
        <f>ROUND(I141*H141,2)</f>
        <v>0</v>
      </c>
      <c r="K141" s="153"/>
      <c r="L141" s="34"/>
      <c r="M141" s="154" t="s">
        <v>1</v>
      </c>
      <c r="N141" s="155" t="s">
        <v>43</v>
      </c>
      <c r="O141" s="59"/>
      <c r="P141" s="156">
        <f>O141*H141</f>
        <v>0</v>
      </c>
      <c r="Q141" s="156">
        <v>0</v>
      </c>
      <c r="R141" s="156">
        <f>Q141*H141</f>
        <v>0</v>
      </c>
      <c r="S141" s="156">
        <v>0</v>
      </c>
      <c r="T141" s="157">
        <f>S141*H141</f>
        <v>0</v>
      </c>
      <c r="U141" s="33"/>
      <c r="V141" s="33"/>
      <c r="W141" s="33"/>
      <c r="X141" s="33"/>
      <c r="Y141" s="33"/>
      <c r="Z141" s="33"/>
      <c r="AA141" s="33"/>
      <c r="AB141" s="33"/>
      <c r="AC141" s="33"/>
      <c r="AD141" s="33"/>
      <c r="AE141" s="33"/>
      <c r="AR141" s="158" t="s">
        <v>168</v>
      </c>
      <c r="AT141" s="158" t="s">
        <v>130</v>
      </c>
      <c r="AU141" s="158" t="s">
        <v>86</v>
      </c>
      <c r="AY141" s="18" t="s">
        <v>127</v>
      </c>
      <c r="BE141" s="159">
        <f>IF(N141="základní",J141,0)</f>
        <v>0</v>
      </c>
      <c r="BF141" s="159">
        <f>IF(N141="snížená",J141,0)</f>
        <v>0</v>
      </c>
      <c r="BG141" s="159">
        <f>IF(N141="zákl. přenesená",J141,0)</f>
        <v>0</v>
      </c>
      <c r="BH141" s="159">
        <f>IF(N141="sníž. přenesená",J141,0)</f>
        <v>0</v>
      </c>
      <c r="BI141" s="159">
        <f>IF(N141="nulová",J141,0)</f>
        <v>0</v>
      </c>
      <c r="BJ141" s="18" t="s">
        <v>86</v>
      </c>
      <c r="BK141" s="159">
        <f>ROUND(I141*H141,2)</f>
        <v>0</v>
      </c>
      <c r="BL141" s="18" t="s">
        <v>168</v>
      </c>
      <c r="BM141" s="158" t="s">
        <v>414</v>
      </c>
    </row>
    <row r="142" spans="1:65" s="2" customFormat="1" ht="48.75">
      <c r="A142" s="33"/>
      <c r="B142" s="34"/>
      <c r="C142" s="33"/>
      <c r="D142" s="160" t="s">
        <v>136</v>
      </c>
      <c r="E142" s="33"/>
      <c r="F142" s="161" t="s">
        <v>192</v>
      </c>
      <c r="G142" s="33"/>
      <c r="H142" s="33"/>
      <c r="I142" s="162"/>
      <c r="J142" s="33"/>
      <c r="K142" s="33"/>
      <c r="L142" s="34"/>
      <c r="M142" s="163"/>
      <c r="N142" s="164"/>
      <c r="O142" s="59"/>
      <c r="P142" s="59"/>
      <c r="Q142" s="59"/>
      <c r="R142" s="59"/>
      <c r="S142" s="59"/>
      <c r="T142" s="60"/>
      <c r="U142" s="33"/>
      <c r="V142" s="33"/>
      <c r="W142" s="33"/>
      <c r="X142" s="33"/>
      <c r="Y142" s="33"/>
      <c r="Z142" s="33"/>
      <c r="AA142" s="33"/>
      <c r="AB142" s="33"/>
      <c r="AC142" s="33"/>
      <c r="AD142" s="33"/>
      <c r="AE142" s="33"/>
      <c r="AT142" s="18" t="s">
        <v>136</v>
      </c>
      <c r="AU142" s="18" t="s">
        <v>86</v>
      </c>
    </row>
    <row r="143" spans="1:65" s="2" customFormat="1" ht="24.2" customHeight="1">
      <c r="A143" s="33"/>
      <c r="B143" s="145"/>
      <c r="C143" s="165" t="s">
        <v>178</v>
      </c>
      <c r="D143" s="165" t="s">
        <v>138</v>
      </c>
      <c r="E143" s="166" t="s">
        <v>401</v>
      </c>
      <c r="F143" s="167" t="s">
        <v>402</v>
      </c>
      <c r="G143" s="168" t="s">
        <v>141</v>
      </c>
      <c r="H143" s="169">
        <v>8</v>
      </c>
      <c r="I143" s="170"/>
      <c r="J143" s="171">
        <f>ROUND(I143*H143,2)</f>
        <v>0</v>
      </c>
      <c r="K143" s="172"/>
      <c r="L143" s="173"/>
      <c r="M143" s="174" t="s">
        <v>1</v>
      </c>
      <c r="N143" s="175" t="s">
        <v>43</v>
      </c>
      <c r="O143" s="59"/>
      <c r="P143" s="156">
        <f>O143*H143</f>
        <v>0</v>
      </c>
      <c r="Q143" s="156">
        <v>0</v>
      </c>
      <c r="R143" s="156">
        <f>Q143*H143</f>
        <v>0</v>
      </c>
      <c r="S143" s="156">
        <v>0</v>
      </c>
      <c r="T143" s="157">
        <f>S143*H143</f>
        <v>0</v>
      </c>
      <c r="U143" s="33"/>
      <c r="V143" s="33"/>
      <c r="W143" s="33"/>
      <c r="X143" s="33"/>
      <c r="Y143" s="33"/>
      <c r="Z143" s="33"/>
      <c r="AA143" s="33"/>
      <c r="AB143" s="33"/>
      <c r="AC143" s="33"/>
      <c r="AD143" s="33"/>
      <c r="AE143" s="33"/>
      <c r="AR143" s="158" t="s">
        <v>148</v>
      </c>
      <c r="AT143" s="158" t="s">
        <v>138</v>
      </c>
      <c r="AU143" s="158" t="s">
        <v>86</v>
      </c>
      <c r="AY143" s="18" t="s">
        <v>127</v>
      </c>
      <c r="BE143" s="159">
        <f>IF(N143="základní",J143,0)</f>
        <v>0</v>
      </c>
      <c r="BF143" s="159">
        <f>IF(N143="snížená",J143,0)</f>
        <v>0</v>
      </c>
      <c r="BG143" s="159">
        <f>IF(N143="zákl. přenesená",J143,0)</f>
        <v>0</v>
      </c>
      <c r="BH143" s="159">
        <f>IF(N143="sníž. přenesená",J143,0)</f>
        <v>0</v>
      </c>
      <c r="BI143" s="159">
        <f>IF(N143="nulová",J143,0)</f>
        <v>0</v>
      </c>
      <c r="BJ143" s="18" t="s">
        <v>86</v>
      </c>
      <c r="BK143" s="159">
        <f>ROUND(I143*H143,2)</f>
        <v>0</v>
      </c>
      <c r="BL143" s="18" t="s">
        <v>148</v>
      </c>
      <c r="BM143" s="158" t="s">
        <v>415</v>
      </c>
    </row>
    <row r="144" spans="1:65" s="2" customFormat="1" ht="19.5">
      <c r="A144" s="33"/>
      <c r="B144" s="34"/>
      <c r="C144" s="33"/>
      <c r="D144" s="160" t="s">
        <v>136</v>
      </c>
      <c r="E144" s="33"/>
      <c r="F144" s="161" t="s">
        <v>402</v>
      </c>
      <c r="G144" s="33"/>
      <c r="H144" s="33"/>
      <c r="I144" s="162"/>
      <c r="J144" s="33"/>
      <c r="K144" s="33"/>
      <c r="L144" s="34"/>
      <c r="M144" s="163"/>
      <c r="N144" s="164"/>
      <c r="O144" s="59"/>
      <c r="P144" s="59"/>
      <c r="Q144" s="59"/>
      <c r="R144" s="59"/>
      <c r="S144" s="59"/>
      <c r="T144" s="60"/>
      <c r="U144" s="33"/>
      <c r="V144" s="33"/>
      <c r="W144" s="33"/>
      <c r="X144" s="33"/>
      <c r="Y144" s="33"/>
      <c r="Z144" s="33"/>
      <c r="AA144" s="33"/>
      <c r="AB144" s="33"/>
      <c r="AC144" s="33"/>
      <c r="AD144" s="33"/>
      <c r="AE144" s="33"/>
      <c r="AT144" s="18" t="s">
        <v>136</v>
      </c>
      <c r="AU144" s="18" t="s">
        <v>86</v>
      </c>
    </row>
    <row r="145" spans="1:65" s="2" customFormat="1" ht="33" customHeight="1">
      <c r="A145" s="33"/>
      <c r="B145" s="145"/>
      <c r="C145" s="146" t="s">
        <v>183</v>
      </c>
      <c r="D145" s="146" t="s">
        <v>130</v>
      </c>
      <c r="E145" s="147" t="s">
        <v>194</v>
      </c>
      <c r="F145" s="148" t="s">
        <v>195</v>
      </c>
      <c r="G145" s="149" t="s">
        <v>141</v>
      </c>
      <c r="H145" s="150">
        <v>3</v>
      </c>
      <c r="I145" s="151"/>
      <c r="J145" s="152">
        <f>ROUND(I145*H145,2)</f>
        <v>0</v>
      </c>
      <c r="K145" s="153"/>
      <c r="L145" s="34"/>
      <c r="M145" s="154" t="s">
        <v>1</v>
      </c>
      <c r="N145" s="155" t="s">
        <v>43</v>
      </c>
      <c r="O145" s="59"/>
      <c r="P145" s="156">
        <f>O145*H145</f>
        <v>0</v>
      </c>
      <c r="Q145" s="156">
        <v>0</v>
      </c>
      <c r="R145" s="156">
        <f>Q145*H145</f>
        <v>0</v>
      </c>
      <c r="S145" s="156">
        <v>0</v>
      </c>
      <c r="T145" s="157">
        <f>S145*H145</f>
        <v>0</v>
      </c>
      <c r="U145" s="33"/>
      <c r="V145" s="33"/>
      <c r="W145" s="33"/>
      <c r="X145" s="33"/>
      <c r="Y145" s="33"/>
      <c r="Z145" s="33"/>
      <c r="AA145" s="33"/>
      <c r="AB145" s="33"/>
      <c r="AC145" s="33"/>
      <c r="AD145" s="33"/>
      <c r="AE145" s="33"/>
      <c r="AR145" s="158" t="s">
        <v>168</v>
      </c>
      <c r="AT145" s="158" t="s">
        <v>130</v>
      </c>
      <c r="AU145" s="158" t="s">
        <v>86</v>
      </c>
      <c r="AY145" s="18" t="s">
        <v>127</v>
      </c>
      <c r="BE145" s="159">
        <f>IF(N145="základní",J145,0)</f>
        <v>0</v>
      </c>
      <c r="BF145" s="159">
        <f>IF(N145="snížená",J145,0)</f>
        <v>0</v>
      </c>
      <c r="BG145" s="159">
        <f>IF(N145="zákl. přenesená",J145,0)</f>
        <v>0</v>
      </c>
      <c r="BH145" s="159">
        <f>IF(N145="sníž. přenesená",J145,0)</f>
        <v>0</v>
      </c>
      <c r="BI145" s="159">
        <f>IF(N145="nulová",J145,0)</f>
        <v>0</v>
      </c>
      <c r="BJ145" s="18" t="s">
        <v>86</v>
      </c>
      <c r="BK145" s="159">
        <f>ROUND(I145*H145,2)</f>
        <v>0</v>
      </c>
      <c r="BL145" s="18" t="s">
        <v>168</v>
      </c>
      <c r="BM145" s="158" t="s">
        <v>416</v>
      </c>
    </row>
    <row r="146" spans="1:65" s="2" customFormat="1" ht="48.75">
      <c r="A146" s="33"/>
      <c r="B146" s="34"/>
      <c r="C146" s="33"/>
      <c r="D146" s="160" t="s">
        <v>136</v>
      </c>
      <c r="E146" s="33"/>
      <c r="F146" s="161" t="s">
        <v>197</v>
      </c>
      <c r="G146" s="33"/>
      <c r="H146" s="33"/>
      <c r="I146" s="162"/>
      <c r="J146" s="33"/>
      <c r="K146" s="33"/>
      <c r="L146" s="34"/>
      <c r="M146" s="163"/>
      <c r="N146" s="164"/>
      <c r="O146" s="59"/>
      <c r="P146" s="59"/>
      <c r="Q146" s="59"/>
      <c r="R146" s="59"/>
      <c r="S146" s="59"/>
      <c r="T146" s="60"/>
      <c r="U146" s="33"/>
      <c r="V146" s="33"/>
      <c r="W146" s="33"/>
      <c r="X146" s="33"/>
      <c r="Y146" s="33"/>
      <c r="Z146" s="33"/>
      <c r="AA146" s="33"/>
      <c r="AB146" s="33"/>
      <c r="AC146" s="33"/>
      <c r="AD146" s="33"/>
      <c r="AE146" s="33"/>
      <c r="AT146" s="18" t="s">
        <v>136</v>
      </c>
      <c r="AU146" s="18" t="s">
        <v>86</v>
      </c>
    </row>
    <row r="147" spans="1:65" s="2" customFormat="1" ht="24.2" customHeight="1">
      <c r="A147" s="33"/>
      <c r="B147" s="145"/>
      <c r="C147" s="146" t="s">
        <v>188</v>
      </c>
      <c r="D147" s="146" t="s">
        <v>130</v>
      </c>
      <c r="E147" s="147" t="s">
        <v>417</v>
      </c>
      <c r="F147" s="148" t="s">
        <v>418</v>
      </c>
      <c r="G147" s="149" t="s">
        <v>141</v>
      </c>
      <c r="H147" s="150">
        <v>3</v>
      </c>
      <c r="I147" s="151"/>
      <c r="J147" s="152">
        <f>ROUND(I147*H147,2)</f>
        <v>0</v>
      </c>
      <c r="K147" s="153"/>
      <c r="L147" s="34"/>
      <c r="M147" s="154" t="s">
        <v>1</v>
      </c>
      <c r="N147" s="155" t="s">
        <v>43</v>
      </c>
      <c r="O147" s="59"/>
      <c r="P147" s="156">
        <f>O147*H147</f>
        <v>0</v>
      </c>
      <c r="Q147" s="156">
        <v>0</v>
      </c>
      <c r="R147" s="156">
        <f>Q147*H147</f>
        <v>0</v>
      </c>
      <c r="S147" s="156">
        <v>0</v>
      </c>
      <c r="T147" s="157">
        <f>S147*H147</f>
        <v>0</v>
      </c>
      <c r="U147" s="33"/>
      <c r="V147" s="33"/>
      <c r="W147" s="33"/>
      <c r="X147" s="33"/>
      <c r="Y147" s="33"/>
      <c r="Z147" s="33"/>
      <c r="AA147" s="33"/>
      <c r="AB147" s="33"/>
      <c r="AC147" s="33"/>
      <c r="AD147" s="33"/>
      <c r="AE147" s="33"/>
      <c r="AR147" s="158" t="s">
        <v>168</v>
      </c>
      <c r="AT147" s="158" t="s">
        <v>130</v>
      </c>
      <c r="AU147" s="158" t="s">
        <v>86</v>
      </c>
      <c r="AY147" s="18" t="s">
        <v>127</v>
      </c>
      <c r="BE147" s="159">
        <f>IF(N147="základní",J147,0)</f>
        <v>0</v>
      </c>
      <c r="BF147" s="159">
        <f>IF(N147="snížená",J147,0)</f>
        <v>0</v>
      </c>
      <c r="BG147" s="159">
        <f>IF(N147="zákl. přenesená",J147,0)</f>
        <v>0</v>
      </c>
      <c r="BH147" s="159">
        <f>IF(N147="sníž. přenesená",J147,0)</f>
        <v>0</v>
      </c>
      <c r="BI147" s="159">
        <f>IF(N147="nulová",J147,0)</f>
        <v>0</v>
      </c>
      <c r="BJ147" s="18" t="s">
        <v>86</v>
      </c>
      <c r="BK147" s="159">
        <f>ROUND(I147*H147,2)</f>
        <v>0</v>
      </c>
      <c r="BL147" s="18" t="s">
        <v>168</v>
      </c>
      <c r="BM147" s="158" t="s">
        <v>419</v>
      </c>
    </row>
    <row r="148" spans="1:65" s="2" customFormat="1" ht="68.25">
      <c r="A148" s="33"/>
      <c r="B148" s="34"/>
      <c r="C148" s="33"/>
      <c r="D148" s="160" t="s">
        <v>136</v>
      </c>
      <c r="E148" s="33"/>
      <c r="F148" s="161" t="s">
        <v>420</v>
      </c>
      <c r="G148" s="33"/>
      <c r="H148" s="33"/>
      <c r="I148" s="162"/>
      <c r="J148" s="33"/>
      <c r="K148" s="33"/>
      <c r="L148" s="34"/>
      <c r="M148" s="163"/>
      <c r="N148" s="164"/>
      <c r="O148" s="59"/>
      <c r="P148" s="59"/>
      <c r="Q148" s="59"/>
      <c r="R148" s="59"/>
      <c r="S148" s="59"/>
      <c r="T148" s="60"/>
      <c r="U148" s="33"/>
      <c r="V148" s="33"/>
      <c r="W148" s="33"/>
      <c r="X148" s="33"/>
      <c r="Y148" s="33"/>
      <c r="Z148" s="33"/>
      <c r="AA148" s="33"/>
      <c r="AB148" s="33"/>
      <c r="AC148" s="33"/>
      <c r="AD148" s="33"/>
      <c r="AE148" s="33"/>
      <c r="AT148" s="18" t="s">
        <v>136</v>
      </c>
      <c r="AU148" s="18" t="s">
        <v>86</v>
      </c>
    </row>
    <row r="149" spans="1:65" s="2" customFormat="1" ht="24.2" customHeight="1">
      <c r="A149" s="33"/>
      <c r="B149" s="145"/>
      <c r="C149" s="146" t="s">
        <v>193</v>
      </c>
      <c r="D149" s="146" t="s">
        <v>130</v>
      </c>
      <c r="E149" s="147" t="s">
        <v>421</v>
      </c>
      <c r="F149" s="148" t="s">
        <v>422</v>
      </c>
      <c r="G149" s="149" t="s">
        <v>141</v>
      </c>
      <c r="H149" s="150">
        <v>3</v>
      </c>
      <c r="I149" s="151"/>
      <c r="J149" s="152">
        <f>ROUND(I149*H149,2)</f>
        <v>0</v>
      </c>
      <c r="K149" s="153"/>
      <c r="L149" s="34"/>
      <c r="M149" s="154" t="s">
        <v>1</v>
      </c>
      <c r="N149" s="155" t="s">
        <v>43</v>
      </c>
      <c r="O149" s="59"/>
      <c r="P149" s="156">
        <f>O149*H149</f>
        <v>0</v>
      </c>
      <c r="Q149" s="156">
        <v>0</v>
      </c>
      <c r="R149" s="156">
        <f>Q149*H149</f>
        <v>0</v>
      </c>
      <c r="S149" s="156">
        <v>0</v>
      </c>
      <c r="T149" s="157">
        <f>S149*H149</f>
        <v>0</v>
      </c>
      <c r="U149" s="33"/>
      <c r="V149" s="33"/>
      <c r="W149" s="33"/>
      <c r="X149" s="33"/>
      <c r="Y149" s="33"/>
      <c r="Z149" s="33"/>
      <c r="AA149" s="33"/>
      <c r="AB149" s="33"/>
      <c r="AC149" s="33"/>
      <c r="AD149" s="33"/>
      <c r="AE149" s="33"/>
      <c r="AR149" s="158" t="s">
        <v>168</v>
      </c>
      <c r="AT149" s="158" t="s">
        <v>130</v>
      </c>
      <c r="AU149" s="158" t="s">
        <v>86</v>
      </c>
      <c r="AY149" s="18" t="s">
        <v>127</v>
      </c>
      <c r="BE149" s="159">
        <f>IF(N149="základní",J149,0)</f>
        <v>0</v>
      </c>
      <c r="BF149" s="159">
        <f>IF(N149="snížená",J149,0)</f>
        <v>0</v>
      </c>
      <c r="BG149" s="159">
        <f>IF(N149="zákl. přenesená",J149,0)</f>
        <v>0</v>
      </c>
      <c r="BH149" s="159">
        <f>IF(N149="sníž. přenesená",J149,0)</f>
        <v>0</v>
      </c>
      <c r="BI149" s="159">
        <f>IF(N149="nulová",J149,0)</f>
        <v>0</v>
      </c>
      <c r="BJ149" s="18" t="s">
        <v>86</v>
      </c>
      <c r="BK149" s="159">
        <f>ROUND(I149*H149,2)</f>
        <v>0</v>
      </c>
      <c r="BL149" s="18" t="s">
        <v>168</v>
      </c>
      <c r="BM149" s="158" t="s">
        <v>423</v>
      </c>
    </row>
    <row r="150" spans="1:65" s="2" customFormat="1" ht="19.5">
      <c r="A150" s="33"/>
      <c r="B150" s="34"/>
      <c r="C150" s="33"/>
      <c r="D150" s="160" t="s">
        <v>136</v>
      </c>
      <c r="E150" s="33"/>
      <c r="F150" s="161" t="s">
        <v>424</v>
      </c>
      <c r="G150" s="33"/>
      <c r="H150" s="33"/>
      <c r="I150" s="162"/>
      <c r="J150" s="33"/>
      <c r="K150" s="33"/>
      <c r="L150" s="34"/>
      <c r="M150" s="163"/>
      <c r="N150" s="164"/>
      <c r="O150" s="59"/>
      <c r="P150" s="59"/>
      <c r="Q150" s="59"/>
      <c r="R150" s="59"/>
      <c r="S150" s="59"/>
      <c r="T150" s="60"/>
      <c r="U150" s="33"/>
      <c r="V150" s="33"/>
      <c r="W150" s="33"/>
      <c r="X150" s="33"/>
      <c r="Y150" s="33"/>
      <c r="Z150" s="33"/>
      <c r="AA150" s="33"/>
      <c r="AB150" s="33"/>
      <c r="AC150" s="33"/>
      <c r="AD150" s="33"/>
      <c r="AE150" s="33"/>
      <c r="AT150" s="18" t="s">
        <v>136</v>
      </c>
      <c r="AU150" s="18" t="s">
        <v>86</v>
      </c>
    </row>
    <row r="151" spans="1:65" s="2" customFormat="1" ht="33" customHeight="1">
      <c r="A151" s="33"/>
      <c r="B151" s="145"/>
      <c r="C151" s="146" t="s">
        <v>8</v>
      </c>
      <c r="D151" s="146" t="s">
        <v>130</v>
      </c>
      <c r="E151" s="147" t="s">
        <v>213</v>
      </c>
      <c r="F151" s="148" t="s">
        <v>214</v>
      </c>
      <c r="G151" s="149" t="s">
        <v>141</v>
      </c>
      <c r="H151" s="150">
        <v>5</v>
      </c>
      <c r="I151" s="151"/>
      <c r="J151" s="152">
        <f>ROUND(I151*H151,2)</f>
        <v>0</v>
      </c>
      <c r="K151" s="153"/>
      <c r="L151" s="34"/>
      <c r="M151" s="154" t="s">
        <v>1</v>
      </c>
      <c r="N151" s="155" t="s">
        <v>43</v>
      </c>
      <c r="O151" s="59"/>
      <c r="P151" s="156">
        <f>O151*H151</f>
        <v>0</v>
      </c>
      <c r="Q151" s="156">
        <v>0</v>
      </c>
      <c r="R151" s="156">
        <f>Q151*H151</f>
        <v>0</v>
      </c>
      <c r="S151" s="156">
        <v>0</v>
      </c>
      <c r="T151" s="157">
        <f>S151*H151</f>
        <v>0</v>
      </c>
      <c r="U151" s="33"/>
      <c r="V151" s="33"/>
      <c r="W151" s="33"/>
      <c r="X151" s="33"/>
      <c r="Y151" s="33"/>
      <c r="Z151" s="33"/>
      <c r="AA151" s="33"/>
      <c r="AB151" s="33"/>
      <c r="AC151" s="33"/>
      <c r="AD151" s="33"/>
      <c r="AE151" s="33"/>
      <c r="AR151" s="158" t="s">
        <v>168</v>
      </c>
      <c r="AT151" s="158" t="s">
        <v>130</v>
      </c>
      <c r="AU151" s="158" t="s">
        <v>86</v>
      </c>
      <c r="AY151" s="18" t="s">
        <v>127</v>
      </c>
      <c r="BE151" s="159">
        <f>IF(N151="základní",J151,0)</f>
        <v>0</v>
      </c>
      <c r="BF151" s="159">
        <f>IF(N151="snížená",J151,0)</f>
        <v>0</v>
      </c>
      <c r="BG151" s="159">
        <f>IF(N151="zákl. přenesená",J151,0)</f>
        <v>0</v>
      </c>
      <c r="BH151" s="159">
        <f>IF(N151="sníž. přenesená",J151,0)</f>
        <v>0</v>
      </c>
      <c r="BI151" s="159">
        <f>IF(N151="nulová",J151,0)</f>
        <v>0</v>
      </c>
      <c r="BJ151" s="18" t="s">
        <v>86</v>
      </c>
      <c r="BK151" s="159">
        <f>ROUND(I151*H151,2)</f>
        <v>0</v>
      </c>
      <c r="BL151" s="18" t="s">
        <v>168</v>
      </c>
      <c r="BM151" s="158" t="s">
        <v>425</v>
      </c>
    </row>
    <row r="152" spans="1:65" s="2" customFormat="1" ht="48.75">
      <c r="A152" s="33"/>
      <c r="B152" s="34"/>
      <c r="C152" s="33"/>
      <c r="D152" s="160" t="s">
        <v>136</v>
      </c>
      <c r="E152" s="33"/>
      <c r="F152" s="161" t="s">
        <v>216</v>
      </c>
      <c r="G152" s="33"/>
      <c r="H152" s="33"/>
      <c r="I152" s="162"/>
      <c r="J152" s="33"/>
      <c r="K152" s="33"/>
      <c r="L152" s="34"/>
      <c r="M152" s="163"/>
      <c r="N152" s="164"/>
      <c r="O152" s="59"/>
      <c r="P152" s="59"/>
      <c r="Q152" s="59"/>
      <c r="R152" s="59"/>
      <c r="S152" s="59"/>
      <c r="T152" s="60"/>
      <c r="U152" s="33"/>
      <c r="V152" s="33"/>
      <c r="W152" s="33"/>
      <c r="X152" s="33"/>
      <c r="Y152" s="33"/>
      <c r="Z152" s="33"/>
      <c r="AA152" s="33"/>
      <c r="AB152" s="33"/>
      <c r="AC152" s="33"/>
      <c r="AD152" s="33"/>
      <c r="AE152" s="33"/>
      <c r="AT152" s="18" t="s">
        <v>136</v>
      </c>
      <c r="AU152" s="18" t="s">
        <v>86</v>
      </c>
    </row>
    <row r="153" spans="1:65" s="2" customFormat="1" ht="24.2" customHeight="1">
      <c r="A153" s="33"/>
      <c r="B153" s="145"/>
      <c r="C153" s="146" t="s">
        <v>202</v>
      </c>
      <c r="D153" s="146" t="s">
        <v>130</v>
      </c>
      <c r="E153" s="147" t="s">
        <v>218</v>
      </c>
      <c r="F153" s="148" t="s">
        <v>219</v>
      </c>
      <c r="G153" s="149" t="s">
        <v>141</v>
      </c>
      <c r="H153" s="150">
        <v>5</v>
      </c>
      <c r="I153" s="151"/>
      <c r="J153" s="152">
        <f>ROUND(I153*H153,2)</f>
        <v>0</v>
      </c>
      <c r="K153" s="153"/>
      <c r="L153" s="34"/>
      <c r="M153" s="154" t="s">
        <v>1</v>
      </c>
      <c r="N153" s="155" t="s">
        <v>43</v>
      </c>
      <c r="O153" s="59"/>
      <c r="P153" s="156">
        <f>O153*H153</f>
        <v>0</v>
      </c>
      <c r="Q153" s="156">
        <v>0</v>
      </c>
      <c r="R153" s="156">
        <f>Q153*H153</f>
        <v>0</v>
      </c>
      <c r="S153" s="156">
        <v>0</v>
      </c>
      <c r="T153" s="157">
        <f>S153*H153</f>
        <v>0</v>
      </c>
      <c r="U153" s="33"/>
      <c r="V153" s="33"/>
      <c r="W153" s="33"/>
      <c r="X153" s="33"/>
      <c r="Y153" s="33"/>
      <c r="Z153" s="33"/>
      <c r="AA153" s="33"/>
      <c r="AB153" s="33"/>
      <c r="AC153" s="33"/>
      <c r="AD153" s="33"/>
      <c r="AE153" s="33"/>
      <c r="AR153" s="158" t="s">
        <v>168</v>
      </c>
      <c r="AT153" s="158" t="s">
        <v>130</v>
      </c>
      <c r="AU153" s="158" t="s">
        <v>86</v>
      </c>
      <c r="AY153" s="18" t="s">
        <v>127</v>
      </c>
      <c r="BE153" s="159">
        <f>IF(N153="základní",J153,0)</f>
        <v>0</v>
      </c>
      <c r="BF153" s="159">
        <f>IF(N153="snížená",J153,0)</f>
        <v>0</v>
      </c>
      <c r="BG153" s="159">
        <f>IF(N153="zákl. přenesená",J153,0)</f>
        <v>0</v>
      </c>
      <c r="BH153" s="159">
        <f>IF(N153="sníž. přenesená",J153,0)</f>
        <v>0</v>
      </c>
      <c r="BI153" s="159">
        <f>IF(N153="nulová",J153,0)</f>
        <v>0</v>
      </c>
      <c r="BJ153" s="18" t="s">
        <v>86</v>
      </c>
      <c r="BK153" s="159">
        <f>ROUND(I153*H153,2)</f>
        <v>0</v>
      </c>
      <c r="BL153" s="18" t="s">
        <v>168</v>
      </c>
      <c r="BM153" s="158" t="s">
        <v>426</v>
      </c>
    </row>
    <row r="154" spans="1:65" s="2" customFormat="1" ht="19.5">
      <c r="A154" s="33"/>
      <c r="B154" s="34"/>
      <c r="C154" s="33"/>
      <c r="D154" s="160" t="s">
        <v>136</v>
      </c>
      <c r="E154" s="33"/>
      <c r="F154" s="161" t="s">
        <v>219</v>
      </c>
      <c r="G154" s="33"/>
      <c r="H154" s="33"/>
      <c r="I154" s="162"/>
      <c r="J154" s="33"/>
      <c r="K154" s="33"/>
      <c r="L154" s="34"/>
      <c r="M154" s="163"/>
      <c r="N154" s="164"/>
      <c r="O154" s="59"/>
      <c r="P154" s="59"/>
      <c r="Q154" s="59"/>
      <c r="R154" s="59"/>
      <c r="S154" s="59"/>
      <c r="T154" s="60"/>
      <c r="U154" s="33"/>
      <c r="V154" s="33"/>
      <c r="W154" s="33"/>
      <c r="X154" s="33"/>
      <c r="Y154" s="33"/>
      <c r="Z154" s="33"/>
      <c r="AA154" s="33"/>
      <c r="AB154" s="33"/>
      <c r="AC154" s="33"/>
      <c r="AD154" s="33"/>
      <c r="AE154" s="33"/>
      <c r="AT154" s="18" t="s">
        <v>136</v>
      </c>
      <c r="AU154" s="18" t="s">
        <v>86</v>
      </c>
    </row>
    <row r="155" spans="1:65" s="2" customFormat="1" ht="16.5" customHeight="1">
      <c r="A155" s="33"/>
      <c r="B155" s="145"/>
      <c r="C155" s="146" t="s">
        <v>207</v>
      </c>
      <c r="D155" s="146" t="s">
        <v>130</v>
      </c>
      <c r="E155" s="147" t="s">
        <v>222</v>
      </c>
      <c r="F155" s="148" t="s">
        <v>223</v>
      </c>
      <c r="G155" s="149" t="s">
        <v>141</v>
      </c>
      <c r="H155" s="150">
        <v>5</v>
      </c>
      <c r="I155" s="151"/>
      <c r="J155" s="152">
        <f>ROUND(I155*H155,2)</f>
        <v>0</v>
      </c>
      <c r="K155" s="153"/>
      <c r="L155" s="34"/>
      <c r="M155" s="154" t="s">
        <v>1</v>
      </c>
      <c r="N155" s="155" t="s">
        <v>43</v>
      </c>
      <c r="O155" s="59"/>
      <c r="P155" s="156">
        <f>O155*H155</f>
        <v>0</v>
      </c>
      <c r="Q155" s="156">
        <v>0</v>
      </c>
      <c r="R155" s="156">
        <f>Q155*H155</f>
        <v>0</v>
      </c>
      <c r="S155" s="156">
        <v>0</v>
      </c>
      <c r="T155" s="157">
        <f>S155*H155</f>
        <v>0</v>
      </c>
      <c r="U155" s="33"/>
      <c r="V155" s="33"/>
      <c r="W155" s="33"/>
      <c r="X155" s="33"/>
      <c r="Y155" s="33"/>
      <c r="Z155" s="33"/>
      <c r="AA155" s="33"/>
      <c r="AB155" s="33"/>
      <c r="AC155" s="33"/>
      <c r="AD155" s="33"/>
      <c r="AE155" s="33"/>
      <c r="AR155" s="158" t="s">
        <v>168</v>
      </c>
      <c r="AT155" s="158" t="s">
        <v>130</v>
      </c>
      <c r="AU155" s="158" t="s">
        <v>86</v>
      </c>
      <c r="AY155" s="18" t="s">
        <v>127</v>
      </c>
      <c r="BE155" s="159">
        <f>IF(N155="základní",J155,0)</f>
        <v>0</v>
      </c>
      <c r="BF155" s="159">
        <f>IF(N155="snížená",J155,0)</f>
        <v>0</v>
      </c>
      <c r="BG155" s="159">
        <f>IF(N155="zákl. přenesená",J155,0)</f>
        <v>0</v>
      </c>
      <c r="BH155" s="159">
        <f>IF(N155="sníž. přenesená",J155,0)</f>
        <v>0</v>
      </c>
      <c r="BI155" s="159">
        <f>IF(N155="nulová",J155,0)</f>
        <v>0</v>
      </c>
      <c r="BJ155" s="18" t="s">
        <v>86</v>
      </c>
      <c r="BK155" s="159">
        <f>ROUND(I155*H155,2)</f>
        <v>0</v>
      </c>
      <c r="BL155" s="18" t="s">
        <v>168</v>
      </c>
      <c r="BM155" s="158" t="s">
        <v>427</v>
      </c>
    </row>
    <row r="156" spans="1:65" s="2" customFormat="1">
      <c r="A156" s="33"/>
      <c r="B156" s="34"/>
      <c r="C156" s="33"/>
      <c r="D156" s="160" t="s">
        <v>136</v>
      </c>
      <c r="E156" s="33"/>
      <c r="F156" s="161" t="s">
        <v>223</v>
      </c>
      <c r="G156" s="33"/>
      <c r="H156" s="33"/>
      <c r="I156" s="162"/>
      <c r="J156" s="33"/>
      <c r="K156" s="33"/>
      <c r="L156" s="34"/>
      <c r="M156" s="163"/>
      <c r="N156" s="164"/>
      <c r="O156" s="59"/>
      <c r="P156" s="59"/>
      <c r="Q156" s="59"/>
      <c r="R156" s="59"/>
      <c r="S156" s="59"/>
      <c r="T156" s="60"/>
      <c r="U156" s="33"/>
      <c r="V156" s="33"/>
      <c r="W156" s="33"/>
      <c r="X156" s="33"/>
      <c r="Y156" s="33"/>
      <c r="Z156" s="33"/>
      <c r="AA156" s="33"/>
      <c r="AB156" s="33"/>
      <c r="AC156" s="33"/>
      <c r="AD156" s="33"/>
      <c r="AE156" s="33"/>
      <c r="AT156" s="18" t="s">
        <v>136</v>
      </c>
      <c r="AU156" s="18" t="s">
        <v>86</v>
      </c>
    </row>
    <row r="157" spans="1:65" s="2" customFormat="1" ht="24.2" customHeight="1">
      <c r="A157" s="33"/>
      <c r="B157" s="145"/>
      <c r="C157" s="165" t="s">
        <v>212</v>
      </c>
      <c r="D157" s="165" t="s">
        <v>138</v>
      </c>
      <c r="E157" s="166" t="s">
        <v>428</v>
      </c>
      <c r="F157" s="167" t="s">
        <v>429</v>
      </c>
      <c r="G157" s="168" t="s">
        <v>141</v>
      </c>
      <c r="H157" s="169">
        <v>1</v>
      </c>
      <c r="I157" s="170"/>
      <c r="J157" s="171">
        <f>ROUND(I157*H157,2)</f>
        <v>0</v>
      </c>
      <c r="K157" s="172"/>
      <c r="L157" s="173"/>
      <c r="M157" s="174" t="s">
        <v>1</v>
      </c>
      <c r="N157" s="175" t="s">
        <v>43</v>
      </c>
      <c r="O157" s="59"/>
      <c r="P157" s="156">
        <f>O157*H157</f>
        <v>0</v>
      </c>
      <c r="Q157" s="156">
        <v>0</v>
      </c>
      <c r="R157" s="156">
        <f>Q157*H157</f>
        <v>0</v>
      </c>
      <c r="S157" s="156">
        <v>0</v>
      </c>
      <c r="T157" s="157">
        <f>S157*H157</f>
        <v>0</v>
      </c>
      <c r="U157" s="33"/>
      <c r="V157" s="33"/>
      <c r="W157" s="33"/>
      <c r="X157" s="33"/>
      <c r="Y157" s="33"/>
      <c r="Z157" s="33"/>
      <c r="AA157" s="33"/>
      <c r="AB157" s="33"/>
      <c r="AC157" s="33"/>
      <c r="AD157" s="33"/>
      <c r="AE157" s="33"/>
      <c r="AR157" s="158" t="s">
        <v>168</v>
      </c>
      <c r="AT157" s="158" t="s">
        <v>138</v>
      </c>
      <c r="AU157" s="158" t="s">
        <v>86</v>
      </c>
      <c r="AY157" s="18" t="s">
        <v>127</v>
      </c>
      <c r="BE157" s="159">
        <f>IF(N157="základní",J157,0)</f>
        <v>0</v>
      </c>
      <c r="BF157" s="159">
        <f>IF(N157="snížená",J157,0)</f>
        <v>0</v>
      </c>
      <c r="BG157" s="159">
        <f>IF(N157="zákl. přenesená",J157,0)</f>
        <v>0</v>
      </c>
      <c r="BH157" s="159">
        <f>IF(N157="sníž. přenesená",J157,0)</f>
        <v>0</v>
      </c>
      <c r="BI157" s="159">
        <f>IF(N157="nulová",J157,0)</f>
        <v>0</v>
      </c>
      <c r="BJ157" s="18" t="s">
        <v>86</v>
      </c>
      <c r="BK157" s="159">
        <f>ROUND(I157*H157,2)</f>
        <v>0</v>
      </c>
      <c r="BL157" s="18" t="s">
        <v>168</v>
      </c>
      <c r="BM157" s="158" t="s">
        <v>430</v>
      </c>
    </row>
    <row r="158" spans="1:65" s="2" customFormat="1" ht="19.5">
      <c r="A158" s="33"/>
      <c r="B158" s="34"/>
      <c r="C158" s="33"/>
      <c r="D158" s="160" t="s">
        <v>136</v>
      </c>
      <c r="E158" s="33"/>
      <c r="F158" s="161" t="s">
        <v>429</v>
      </c>
      <c r="G158" s="33"/>
      <c r="H158" s="33"/>
      <c r="I158" s="162"/>
      <c r="J158" s="33"/>
      <c r="K158" s="33"/>
      <c r="L158" s="34"/>
      <c r="M158" s="163"/>
      <c r="N158" s="164"/>
      <c r="O158" s="59"/>
      <c r="P158" s="59"/>
      <c r="Q158" s="59"/>
      <c r="R158" s="59"/>
      <c r="S158" s="59"/>
      <c r="T158" s="60"/>
      <c r="U158" s="33"/>
      <c r="V158" s="33"/>
      <c r="W158" s="33"/>
      <c r="X158" s="33"/>
      <c r="Y158" s="33"/>
      <c r="Z158" s="33"/>
      <c r="AA158" s="33"/>
      <c r="AB158" s="33"/>
      <c r="AC158" s="33"/>
      <c r="AD158" s="33"/>
      <c r="AE158" s="33"/>
      <c r="AT158" s="18" t="s">
        <v>136</v>
      </c>
      <c r="AU158" s="18" t="s">
        <v>86</v>
      </c>
    </row>
    <row r="159" spans="1:65" s="2" customFormat="1" ht="33" customHeight="1">
      <c r="A159" s="33"/>
      <c r="B159" s="145"/>
      <c r="C159" s="165" t="s">
        <v>217</v>
      </c>
      <c r="D159" s="165" t="s">
        <v>138</v>
      </c>
      <c r="E159" s="166" t="s">
        <v>229</v>
      </c>
      <c r="F159" s="167" t="s">
        <v>230</v>
      </c>
      <c r="G159" s="168" t="s">
        <v>141</v>
      </c>
      <c r="H159" s="169">
        <v>1</v>
      </c>
      <c r="I159" s="170"/>
      <c r="J159" s="171">
        <f>ROUND(I159*H159,2)</f>
        <v>0</v>
      </c>
      <c r="K159" s="172"/>
      <c r="L159" s="173"/>
      <c r="M159" s="174" t="s">
        <v>1</v>
      </c>
      <c r="N159" s="175" t="s">
        <v>43</v>
      </c>
      <c r="O159" s="59"/>
      <c r="P159" s="156">
        <f>O159*H159</f>
        <v>0</v>
      </c>
      <c r="Q159" s="156">
        <v>0</v>
      </c>
      <c r="R159" s="156">
        <f>Q159*H159</f>
        <v>0</v>
      </c>
      <c r="S159" s="156">
        <v>0</v>
      </c>
      <c r="T159" s="157">
        <f>S159*H159</f>
        <v>0</v>
      </c>
      <c r="U159" s="33"/>
      <c r="V159" s="33"/>
      <c r="W159" s="33"/>
      <c r="X159" s="33"/>
      <c r="Y159" s="33"/>
      <c r="Z159" s="33"/>
      <c r="AA159" s="33"/>
      <c r="AB159" s="33"/>
      <c r="AC159" s="33"/>
      <c r="AD159" s="33"/>
      <c r="AE159" s="33"/>
      <c r="AR159" s="158" t="s">
        <v>148</v>
      </c>
      <c r="AT159" s="158" t="s">
        <v>138</v>
      </c>
      <c r="AU159" s="158" t="s">
        <v>86</v>
      </c>
      <c r="AY159" s="18" t="s">
        <v>127</v>
      </c>
      <c r="BE159" s="159">
        <f>IF(N159="základní",J159,0)</f>
        <v>0</v>
      </c>
      <c r="BF159" s="159">
        <f>IF(N159="snížená",J159,0)</f>
        <v>0</v>
      </c>
      <c r="BG159" s="159">
        <f>IF(N159="zákl. přenesená",J159,0)</f>
        <v>0</v>
      </c>
      <c r="BH159" s="159">
        <f>IF(N159="sníž. přenesená",J159,0)</f>
        <v>0</v>
      </c>
      <c r="BI159" s="159">
        <f>IF(N159="nulová",J159,0)</f>
        <v>0</v>
      </c>
      <c r="BJ159" s="18" t="s">
        <v>86</v>
      </c>
      <c r="BK159" s="159">
        <f>ROUND(I159*H159,2)</f>
        <v>0</v>
      </c>
      <c r="BL159" s="18" t="s">
        <v>148</v>
      </c>
      <c r="BM159" s="158" t="s">
        <v>431</v>
      </c>
    </row>
    <row r="160" spans="1:65" s="2" customFormat="1" ht="19.5">
      <c r="A160" s="33"/>
      <c r="B160" s="34"/>
      <c r="C160" s="33"/>
      <c r="D160" s="160" t="s">
        <v>136</v>
      </c>
      <c r="E160" s="33"/>
      <c r="F160" s="161" t="s">
        <v>230</v>
      </c>
      <c r="G160" s="33"/>
      <c r="H160" s="33"/>
      <c r="I160" s="162"/>
      <c r="J160" s="33"/>
      <c r="K160" s="33"/>
      <c r="L160" s="34"/>
      <c r="M160" s="163"/>
      <c r="N160" s="164"/>
      <c r="O160" s="59"/>
      <c r="P160" s="59"/>
      <c r="Q160" s="59"/>
      <c r="R160" s="59"/>
      <c r="S160" s="59"/>
      <c r="T160" s="60"/>
      <c r="U160" s="33"/>
      <c r="V160" s="33"/>
      <c r="W160" s="33"/>
      <c r="X160" s="33"/>
      <c r="Y160" s="33"/>
      <c r="Z160" s="33"/>
      <c r="AA160" s="33"/>
      <c r="AB160" s="33"/>
      <c r="AC160" s="33"/>
      <c r="AD160" s="33"/>
      <c r="AE160" s="33"/>
      <c r="AT160" s="18" t="s">
        <v>136</v>
      </c>
      <c r="AU160" s="18" t="s">
        <v>86</v>
      </c>
    </row>
    <row r="161" spans="1:65" s="2" customFormat="1" ht="24.2" customHeight="1">
      <c r="A161" s="33"/>
      <c r="B161" s="145"/>
      <c r="C161" s="165" t="s">
        <v>221</v>
      </c>
      <c r="D161" s="165" t="s">
        <v>138</v>
      </c>
      <c r="E161" s="166" t="s">
        <v>233</v>
      </c>
      <c r="F161" s="167" t="s">
        <v>234</v>
      </c>
      <c r="G161" s="168" t="s">
        <v>141</v>
      </c>
      <c r="H161" s="169">
        <v>1</v>
      </c>
      <c r="I161" s="170"/>
      <c r="J161" s="171">
        <f>ROUND(I161*H161,2)</f>
        <v>0</v>
      </c>
      <c r="K161" s="172"/>
      <c r="L161" s="173"/>
      <c r="M161" s="174" t="s">
        <v>1</v>
      </c>
      <c r="N161" s="175" t="s">
        <v>43</v>
      </c>
      <c r="O161" s="59"/>
      <c r="P161" s="156">
        <f>O161*H161</f>
        <v>0</v>
      </c>
      <c r="Q161" s="156">
        <v>0</v>
      </c>
      <c r="R161" s="156">
        <f>Q161*H161</f>
        <v>0</v>
      </c>
      <c r="S161" s="156">
        <v>0</v>
      </c>
      <c r="T161" s="157">
        <f>S161*H161</f>
        <v>0</v>
      </c>
      <c r="U161" s="33"/>
      <c r="V161" s="33"/>
      <c r="W161" s="33"/>
      <c r="X161" s="33"/>
      <c r="Y161" s="33"/>
      <c r="Z161" s="33"/>
      <c r="AA161" s="33"/>
      <c r="AB161" s="33"/>
      <c r="AC161" s="33"/>
      <c r="AD161" s="33"/>
      <c r="AE161" s="33"/>
      <c r="AR161" s="158" t="s">
        <v>148</v>
      </c>
      <c r="AT161" s="158" t="s">
        <v>138</v>
      </c>
      <c r="AU161" s="158" t="s">
        <v>86</v>
      </c>
      <c r="AY161" s="18" t="s">
        <v>127</v>
      </c>
      <c r="BE161" s="159">
        <f>IF(N161="základní",J161,0)</f>
        <v>0</v>
      </c>
      <c r="BF161" s="159">
        <f>IF(N161="snížená",J161,0)</f>
        <v>0</v>
      </c>
      <c r="BG161" s="159">
        <f>IF(N161="zákl. přenesená",J161,0)</f>
        <v>0</v>
      </c>
      <c r="BH161" s="159">
        <f>IF(N161="sníž. přenesená",J161,0)</f>
        <v>0</v>
      </c>
      <c r="BI161" s="159">
        <f>IF(N161="nulová",J161,0)</f>
        <v>0</v>
      </c>
      <c r="BJ161" s="18" t="s">
        <v>86</v>
      </c>
      <c r="BK161" s="159">
        <f>ROUND(I161*H161,2)</f>
        <v>0</v>
      </c>
      <c r="BL161" s="18" t="s">
        <v>148</v>
      </c>
      <c r="BM161" s="158" t="s">
        <v>432</v>
      </c>
    </row>
    <row r="162" spans="1:65" s="2" customFormat="1" ht="19.5">
      <c r="A162" s="33"/>
      <c r="B162" s="34"/>
      <c r="C162" s="33"/>
      <c r="D162" s="160" t="s">
        <v>136</v>
      </c>
      <c r="E162" s="33"/>
      <c r="F162" s="161" t="s">
        <v>234</v>
      </c>
      <c r="G162" s="33"/>
      <c r="H162" s="33"/>
      <c r="I162" s="162"/>
      <c r="J162" s="33"/>
      <c r="K162" s="33"/>
      <c r="L162" s="34"/>
      <c r="M162" s="163"/>
      <c r="N162" s="164"/>
      <c r="O162" s="59"/>
      <c r="P162" s="59"/>
      <c r="Q162" s="59"/>
      <c r="R162" s="59"/>
      <c r="S162" s="59"/>
      <c r="T162" s="60"/>
      <c r="U162" s="33"/>
      <c r="V162" s="33"/>
      <c r="W162" s="33"/>
      <c r="X162" s="33"/>
      <c r="Y162" s="33"/>
      <c r="Z162" s="33"/>
      <c r="AA162" s="33"/>
      <c r="AB162" s="33"/>
      <c r="AC162" s="33"/>
      <c r="AD162" s="33"/>
      <c r="AE162" s="33"/>
      <c r="AT162" s="18" t="s">
        <v>136</v>
      </c>
      <c r="AU162" s="18" t="s">
        <v>86</v>
      </c>
    </row>
    <row r="163" spans="1:65" s="2" customFormat="1" ht="24.2" customHeight="1">
      <c r="A163" s="33"/>
      <c r="B163" s="145"/>
      <c r="C163" s="165" t="s">
        <v>7</v>
      </c>
      <c r="D163" s="165" t="s">
        <v>138</v>
      </c>
      <c r="E163" s="166" t="s">
        <v>237</v>
      </c>
      <c r="F163" s="167" t="s">
        <v>238</v>
      </c>
      <c r="G163" s="168" t="s">
        <v>141</v>
      </c>
      <c r="H163" s="169">
        <v>1</v>
      </c>
      <c r="I163" s="170"/>
      <c r="J163" s="171">
        <f>ROUND(I163*H163,2)</f>
        <v>0</v>
      </c>
      <c r="K163" s="172"/>
      <c r="L163" s="173"/>
      <c r="M163" s="174" t="s">
        <v>1</v>
      </c>
      <c r="N163" s="175" t="s">
        <v>43</v>
      </c>
      <c r="O163" s="59"/>
      <c r="P163" s="156">
        <f>O163*H163</f>
        <v>0</v>
      </c>
      <c r="Q163" s="156">
        <v>0</v>
      </c>
      <c r="R163" s="156">
        <f>Q163*H163</f>
        <v>0</v>
      </c>
      <c r="S163" s="156">
        <v>0</v>
      </c>
      <c r="T163" s="157">
        <f>S163*H163</f>
        <v>0</v>
      </c>
      <c r="U163" s="33"/>
      <c r="V163" s="33"/>
      <c r="W163" s="33"/>
      <c r="X163" s="33"/>
      <c r="Y163" s="33"/>
      <c r="Z163" s="33"/>
      <c r="AA163" s="33"/>
      <c r="AB163" s="33"/>
      <c r="AC163" s="33"/>
      <c r="AD163" s="33"/>
      <c r="AE163" s="33"/>
      <c r="AR163" s="158" t="s">
        <v>148</v>
      </c>
      <c r="AT163" s="158" t="s">
        <v>138</v>
      </c>
      <c r="AU163" s="158" t="s">
        <v>86</v>
      </c>
      <c r="AY163" s="18" t="s">
        <v>127</v>
      </c>
      <c r="BE163" s="159">
        <f>IF(N163="základní",J163,0)</f>
        <v>0</v>
      </c>
      <c r="BF163" s="159">
        <f>IF(N163="snížená",J163,0)</f>
        <v>0</v>
      </c>
      <c r="BG163" s="159">
        <f>IF(N163="zákl. přenesená",J163,0)</f>
        <v>0</v>
      </c>
      <c r="BH163" s="159">
        <f>IF(N163="sníž. přenesená",J163,0)</f>
        <v>0</v>
      </c>
      <c r="BI163" s="159">
        <f>IF(N163="nulová",J163,0)</f>
        <v>0</v>
      </c>
      <c r="BJ163" s="18" t="s">
        <v>86</v>
      </c>
      <c r="BK163" s="159">
        <f>ROUND(I163*H163,2)</f>
        <v>0</v>
      </c>
      <c r="BL163" s="18" t="s">
        <v>148</v>
      </c>
      <c r="BM163" s="158" t="s">
        <v>433</v>
      </c>
    </row>
    <row r="164" spans="1:65" s="2" customFormat="1" ht="19.5">
      <c r="A164" s="33"/>
      <c r="B164" s="34"/>
      <c r="C164" s="33"/>
      <c r="D164" s="160" t="s">
        <v>136</v>
      </c>
      <c r="E164" s="33"/>
      <c r="F164" s="161" t="s">
        <v>238</v>
      </c>
      <c r="G164" s="33"/>
      <c r="H164" s="33"/>
      <c r="I164" s="162"/>
      <c r="J164" s="33"/>
      <c r="K164" s="33"/>
      <c r="L164" s="34"/>
      <c r="M164" s="163"/>
      <c r="N164" s="164"/>
      <c r="O164" s="59"/>
      <c r="P164" s="59"/>
      <c r="Q164" s="59"/>
      <c r="R164" s="59"/>
      <c r="S164" s="59"/>
      <c r="T164" s="60"/>
      <c r="U164" s="33"/>
      <c r="V164" s="33"/>
      <c r="W164" s="33"/>
      <c r="X164" s="33"/>
      <c r="Y164" s="33"/>
      <c r="Z164" s="33"/>
      <c r="AA164" s="33"/>
      <c r="AB164" s="33"/>
      <c r="AC164" s="33"/>
      <c r="AD164" s="33"/>
      <c r="AE164" s="33"/>
      <c r="AT164" s="18" t="s">
        <v>136</v>
      </c>
      <c r="AU164" s="18" t="s">
        <v>86</v>
      </c>
    </row>
    <row r="165" spans="1:65" s="2" customFormat="1" ht="33" customHeight="1">
      <c r="A165" s="33"/>
      <c r="B165" s="145"/>
      <c r="C165" s="165" t="s">
        <v>228</v>
      </c>
      <c r="D165" s="165" t="s">
        <v>138</v>
      </c>
      <c r="E165" s="166" t="s">
        <v>241</v>
      </c>
      <c r="F165" s="167" t="s">
        <v>242</v>
      </c>
      <c r="G165" s="168" t="s">
        <v>1</v>
      </c>
      <c r="H165" s="169">
        <v>1</v>
      </c>
      <c r="I165" s="170"/>
      <c r="J165" s="171">
        <f>ROUND(I165*H165,2)</f>
        <v>0</v>
      </c>
      <c r="K165" s="172"/>
      <c r="L165" s="173"/>
      <c r="M165" s="174" t="s">
        <v>1</v>
      </c>
      <c r="N165" s="175" t="s">
        <v>43</v>
      </c>
      <c r="O165" s="59"/>
      <c r="P165" s="156">
        <f>O165*H165</f>
        <v>0</v>
      </c>
      <c r="Q165" s="156">
        <v>0</v>
      </c>
      <c r="R165" s="156">
        <f>Q165*H165</f>
        <v>0</v>
      </c>
      <c r="S165" s="156">
        <v>0</v>
      </c>
      <c r="T165" s="157">
        <f>S165*H165</f>
        <v>0</v>
      </c>
      <c r="U165" s="33"/>
      <c r="V165" s="33"/>
      <c r="W165" s="33"/>
      <c r="X165" s="33"/>
      <c r="Y165" s="33"/>
      <c r="Z165" s="33"/>
      <c r="AA165" s="33"/>
      <c r="AB165" s="33"/>
      <c r="AC165" s="33"/>
      <c r="AD165" s="33"/>
      <c r="AE165" s="33"/>
      <c r="AR165" s="158" t="s">
        <v>142</v>
      </c>
      <c r="AT165" s="158" t="s">
        <v>138</v>
      </c>
      <c r="AU165" s="158" t="s">
        <v>86</v>
      </c>
      <c r="AY165" s="18" t="s">
        <v>127</v>
      </c>
      <c r="BE165" s="159">
        <f>IF(N165="základní",J165,0)</f>
        <v>0</v>
      </c>
      <c r="BF165" s="159">
        <f>IF(N165="snížená",J165,0)</f>
        <v>0</v>
      </c>
      <c r="BG165" s="159">
        <f>IF(N165="zákl. přenesená",J165,0)</f>
        <v>0</v>
      </c>
      <c r="BH165" s="159">
        <f>IF(N165="sníž. přenesená",J165,0)</f>
        <v>0</v>
      </c>
      <c r="BI165" s="159">
        <f>IF(N165="nulová",J165,0)</f>
        <v>0</v>
      </c>
      <c r="BJ165" s="18" t="s">
        <v>86</v>
      </c>
      <c r="BK165" s="159">
        <f>ROUND(I165*H165,2)</f>
        <v>0</v>
      </c>
      <c r="BL165" s="18" t="s">
        <v>134</v>
      </c>
      <c r="BM165" s="158" t="s">
        <v>434</v>
      </c>
    </row>
    <row r="166" spans="1:65" s="2" customFormat="1" ht="21.75" customHeight="1">
      <c r="A166" s="33"/>
      <c r="B166" s="145"/>
      <c r="C166" s="165" t="s">
        <v>232</v>
      </c>
      <c r="D166" s="165" t="s">
        <v>138</v>
      </c>
      <c r="E166" s="166" t="s">
        <v>245</v>
      </c>
      <c r="F166" s="167" t="s">
        <v>246</v>
      </c>
      <c r="G166" s="168" t="s">
        <v>141</v>
      </c>
      <c r="H166" s="169">
        <v>1</v>
      </c>
      <c r="I166" s="170"/>
      <c r="J166" s="171">
        <f>ROUND(I166*H166,2)</f>
        <v>0</v>
      </c>
      <c r="K166" s="172"/>
      <c r="L166" s="173"/>
      <c r="M166" s="174" t="s">
        <v>1</v>
      </c>
      <c r="N166" s="175" t="s">
        <v>43</v>
      </c>
      <c r="O166" s="59"/>
      <c r="P166" s="156">
        <f>O166*H166</f>
        <v>0</v>
      </c>
      <c r="Q166" s="156">
        <v>0</v>
      </c>
      <c r="R166" s="156">
        <f>Q166*H166</f>
        <v>0</v>
      </c>
      <c r="S166" s="156">
        <v>0</v>
      </c>
      <c r="T166" s="157">
        <f>S166*H166</f>
        <v>0</v>
      </c>
      <c r="U166" s="33"/>
      <c r="V166" s="33"/>
      <c r="W166" s="33"/>
      <c r="X166" s="33"/>
      <c r="Y166" s="33"/>
      <c r="Z166" s="33"/>
      <c r="AA166" s="33"/>
      <c r="AB166" s="33"/>
      <c r="AC166" s="33"/>
      <c r="AD166" s="33"/>
      <c r="AE166" s="33"/>
      <c r="AR166" s="158" t="s">
        <v>88</v>
      </c>
      <c r="AT166" s="158" t="s">
        <v>138</v>
      </c>
      <c r="AU166" s="158" t="s">
        <v>86</v>
      </c>
      <c r="AY166" s="18" t="s">
        <v>127</v>
      </c>
      <c r="BE166" s="159">
        <f>IF(N166="základní",J166,0)</f>
        <v>0</v>
      </c>
      <c r="BF166" s="159">
        <f>IF(N166="snížená",J166,0)</f>
        <v>0</v>
      </c>
      <c r="BG166" s="159">
        <f>IF(N166="zákl. přenesená",J166,0)</f>
        <v>0</v>
      </c>
      <c r="BH166" s="159">
        <f>IF(N166="sníž. přenesená",J166,0)</f>
        <v>0</v>
      </c>
      <c r="BI166" s="159">
        <f>IF(N166="nulová",J166,0)</f>
        <v>0</v>
      </c>
      <c r="BJ166" s="18" t="s">
        <v>86</v>
      </c>
      <c r="BK166" s="159">
        <f>ROUND(I166*H166,2)</f>
        <v>0</v>
      </c>
      <c r="BL166" s="18" t="s">
        <v>86</v>
      </c>
      <c r="BM166" s="158" t="s">
        <v>435</v>
      </c>
    </row>
    <row r="167" spans="1:65" s="2" customFormat="1">
      <c r="A167" s="33"/>
      <c r="B167" s="34"/>
      <c r="C167" s="33"/>
      <c r="D167" s="160" t="s">
        <v>136</v>
      </c>
      <c r="E167" s="33"/>
      <c r="F167" s="161" t="s">
        <v>246</v>
      </c>
      <c r="G167" s="33"/>
      <c r="H167" s="33"/>
      <c r="I167" s="162"/>
      <c r="J167" s="33"/>
      <c r="K167" s="33"/>
      <c r="L167" s="34"/>
      <c r="M167" s="163"/>
      <c r="N167" s="164"/>
      <c r="O167" s="59"/>
      <c r="P167" s="59"/>
      <c r="Q167" s="59"/>
      <c r="R167" s="59"/>
      <c r="S167" s="59"/>
      <c r="T167" s="60"/>
      <c r="U167" s="33"/>
      <c r="V167" s="33"/>
      <c r="W167" s="33"/>
      <c r="X167" s="33"/>
      <c r="Y167" s="33"/>
      <c r="Z167" s="33"/>
      <c r="AA167" s="33"/>
      <c r="AB167" s="33"/>
      <c r="AC167" s="33"/>
      <c r="AD167" s="33"/>
      <c r="AE167" s="33"/>
      <c r="AT167" s="18" t="s">
        <v>136</v>
      </c>
      <c r="AU167" s="18" t="s">
        <v>86</v>
      </c>
    </row>
    <row r="168" spans="1:65" s="2" customFormat="1" ht="24.2" customHeight="1">
      <c r="A168" s="33"/>
      <c r="B168" s="145"/>
      <c r="C168" s="165" t="s">
        <v>236</v>
      </c>
      <c r="D168" s="165" t="s">
        <v>138</v>
      </c>
      <c r="E168" s="166" t="s">
        <v>249</v>
      </c>
      <c r="F168" s="167" t="s">
        <v>250</v>
      </c>
      <c r="G168" s="168" t="s">
        <v>141</v>
      </c>
      <c r="H168" s="169">
        <v>1</v>
      </c>
      <c r="I168" s="170"/>
      <c r="J168" s="171">
        <f>ROUND(I168*H168,2)</f>
        <v>0</v>
      </c>
      <c r="K168" s="172"/>
      <c r="L168" s="173"/>
      <c r="M168" s="174" t="s">
        <v>1</v>
      </c>
      <c r="N168" s="175" t="s">
        <v>43</v>
      </c>
      <c r="O168" s="59"/>
      <c r="P168" s="156">
        <f>O168*H168</f>
        <v>0</v>
      </c>
      <c r="Q168" s="156">
        <v>0</v>
      </c>
      <c r="R168" s="156">
        <f>Q168*H168</f>
        <v>0</v>
      </c>
      <c r="S168" s="156">
        <v>0</v>
      </c>
      <c r="T168" s="157">
        <f>S168*H168</f>
        <v>0</v>
      </c>
      <c r="U168" s="33"/>
      <c r="V168" s="33"/>
      <c r="W168" s="33"/>
      <c r="X168" s="33"/>
      <c r="Y168" s="33"/>
      <c r="Z168" s="33"/>
      <c r="AA168" s="33"/>
      <c r="AB168" s="33"/>
      <c r="AC168" s="33"/>
      <c r="AD168" s="33"/>
      <c r="AE168" s="33"/>
      <c r="AR168" s="158" t="s">
        <v>88</v>
      </c>
      <c r="AT168" s="158" t="s">
        <v>138</v>
      </c>
      <c r="AU168" s="158" t="s">
        <v>86</v>
      </c>
      <c r="AY168" s="18" t="s">
        <v>127</v>
      </c>
      <c r="BE168" s="159">
        <f>IF(N168="základní",J168,0)</f>
        <v>0</v>
      </c>
      <c r="BF168" s="159">
        <f>IF(N168="snížená",J168,0)</f>
        <v>0</v>
      </c>
      <c r="BG168" s="159">
        <f>IF(N168="zákl. přenesená",J168,0)</f>
        <v>0</v>
      </c>
      <c r="BH168" s="159">
        <f>IF(N168="sníž. přenesená",J168,0)</f>
        <v>0</v>
      </c>
      <c r="BI168" s="159">
        <f>IF(N168="nulová",J168,0)</f>
        <v>0</v>
      </c>
      <c r="BJ168" s="18" t="s">
        <v>86</v>
      </c>
      <c r="BK168" s="159">
        <f>ROUND(I168*H168,2)</f>
        <v>0</v>
      </c>
      <c r="BL168" s="18" t="s">
        <v>86</v>
      </c>
      <c r="BM168" s="158" t="s">
        <v>436</v>
      </c>
    </row>
    <row r="169" spans="1:65" s="2" customFormat="1">
      <c r="A169" s="33"/>
      <c r="B169" s="34"/>
      <c r="C169" s="33"/>
      <c r="D169" s="160" t="s">
        <v>136</v>
      </c>
      <c r="E169" s="33"/>
      <c r="F169" s="161" t="s">
        <v>250</v>
      </c>
      <c r="G169" s="33"/>
      <c r="H169" s="33"/>
      <c r="I169" s="162"/>
      <c r="J169" s="33"/>
      <c r="K169" s="33"/>
      <c r="L169" s="34"/>
      <c r="M169" s="163"/>
      <c r="N169" s="164"/>
      <c r="O169" s="59"/>
      <c r="P169" s="59"/>
      <c r="Q169" s="59"/>
      <c r="R169" s="59"/>
      <c r="S169" s="59"/>
      <c r="T169" s="60"/>
      <c r="U169" s="33"/>
      <c r="V169" s="33"/>
      <c r="W169" s="33"/>
      <c r="X169" s="33"/>
      <c r="Y169" s="33"/>
      <c r="Z169" s="33"/>
      <c r="AA169" s="33"/>
      <c r="AB169" s="33"/>
      <c r="AC169" s="33"/>
      <c r="AD169" s="33"/>
      <c r="AE169" s="33"/>
      <c r="AT169" s="18" t="s">
        <v>136</v>
      </c>
      <c r="AU169" s="18" t="s">
        <v>86</v>
      </c>
    </row>
    <row r="170" spans="1:65" s="2" customFormat="1" ht="24.2" customHeight="1">
      <c r="A170" s="33"/>
      <c r="B170" s="145"/>
      <c r="C170" s="165" t="s">
        <v>240</v>
      </c>
      <c r="D170" s="165" t="s">
        <v>138</v>
      </c>
      <c r="E170" s="166" t="s">
        <v>253</v>
      </c>
      <c r="F170" s="167" t="s">
        <v>254</v>
      </c>
      <c r="G170" s="168" t="s">
        <v>141</v>
      </c>
      <c r="H170" s="169">
        <v>1</v>
      </c>
      <c r="I170" s="170"/>
      <c r="J170" s="171">
        <f>ROUND(I170*H170,2)</f>
        <v>0</v>
      </c>
      <c r="K170" s="172"/>
      <c r="L170" s="173"/>
      <c r="M170" s="174" t="s">
        <v>1</v>
      </c>
      <c r="N170" s="175" t="s">
        <v>43</v>
      </c>
      <c r="O170" s="59"/>
      <c r="P170" s="156">
        <f>O170*H170</f>
        <v>0</v>
      </c>
      <c r="Q170" s="156">
        <v>0</v>
      </c>
      <c r="R170" s="156">
        <f>Q170*H170</f>
        <v>0</v>
      </c>
      <c r="S170" s="156">
        <v>0</v>
      </c>
      <c r="T170" s="157">
        <f>S170*H170</f>
        <v>0</v>
      </c>
      <c r="U170" s="33"/>
      <c r="V170" s="33"/>
      <c r="W170" s="33"/>
      <c r="X170" s="33"/>
      <c r="Y170" s="33"/>
      <c r="Z170" s="33"/>
      <c r="AA170" s="33"/>
      <c r="AB170" s="33"/>
      <c r="AC170" s="33"/>
      <c r="AD170" s="33"/>
      <c r="AE170" s="33"/>
      <c r="AR170" s="158" t="s">
        <v>88</v>
      </c>
      <c r="AT170" s="158" t="s">
        <v>138</v>
      </c>
      <c r="AU170" s="158" t="s">
        <v>86</v>
      </c>
      <c r="AY170" s="18" t="s">
        <v>127</v>
      </c>
      <c r="BE170" s="159">
        <f>IF(N170="základní",J170,0)</f>
        <v>0</v>
      </c>
      <c r="BF170" s="159">
        <f>IF(N170="snížená",J170,0)</f>
        <v>0</v>
      </c>
      <c r="BG170" s="159">
        <f>IF(N170="zákl. přenesená",J170,0)</f>
        <v>0</v>
      </c>
      <c r="BH170" s="159">
        <f>IF(N170="sníž. přenesená",J170,0)</f>
        <v>0</v>
      </c>
      <c r="BI170" s="159">
        <f>IF(N170="nulová",J170,0)</f>
        <v>0</v>
      </c>
      <c r="BJ170" s="18" t="s">
        <v>86</v>
      </c>
      <c r="BK170" s="159">
        <f>ROUND(I170*H170,2)</f>
        <v>0</v>
      </c>
      <c r="BL170" s="18" t="s">
        <v>86</v>
      </c>
      <c r="BM170" s="158" t="s">
        <v>437</v>
      </c>
    </row>
    <row r="171" spans="1:65" s="2" customFormat="1" ht="19.5">
      <c r="A171" s="33"/>
      <c r="B171" s="34"/>
      <c r="C171" s="33"/>
      <c r="D171" s="160" t="s">
        <v>136</v>
      </c>
      <c r="E171" s="33"/>
      <c r="F171" s="161" t="s">
        <v>254</v>
      </c>
      <c r="G171" s="33"/>
      <c r="H171" s="33"/>
      <c r="I171" s="162"/>
      <c r="J171" s="33"/>
      <c r="K171" s="33"/>
      <c r="L171" s="34"/>
      <c r="M171" s="163"/>
      <c r="N171" s="164"/>
      <c r="O171" s="59"/>
      <c r="P171" s="59"/>
      <c r="Q171" s="59"/>
      <c r="R171" s="59"/>
      <c r="S171" s="59"/>
      <c r="T171" s="60"/>
      <c r="U171" s="33"/>
      <c r="V171" s="33"/>
      <c r="W171" s="33"/>
      <c r="X171" s="33"/>
      <c r="Y171" s="33"/>
      <c r="Z171" s="33"/>
      <c r="AA171" s="33"/>
      <c r="AB171" s="33"/>
      <c r="AC171" s="33"/>
      <c r="AD171" s="33"/>
      <c r="AE171" s="33"/>
      <c r="AT171" s="18" t="s">
        <v>136</v>
      </c>
      <c r="AU171" s="18" t="s">
        <v>86</v>
      </c>
    </row>
    <row r="172" spans="1:65" s="2" customFormat="1" ht="16.5" customHeight="1">
      <c r="A172" s="33"/>
      <c r="B172" s="145"/>
      <c r="C172" s="165" t="s">
        <v>244</v>
      </c>
      <c r="D172" s="165" t="s">
        <v>138</v>
      </c>
      <c r="E172" s="166" t="s">
        <v>257</v>
      </c>
      <c r="F172" s="167" t="s">
        <v>258</v>
      </c>
      <c r="G172" s="168" t="s">
        <v>141</v>
      </c>
      <c r="H172" s="169">
        <v>1</v>
      </c>
      <c r="I172" s="170"/>
      <c r="J172" s="171">
        <f>ROUND(I172*H172,2)</f>
        <v>0</v>
      </c>
      <c r="K172" s="172"/>
      <c r="L172" s="173"/>
      <c r="M172" s="174" t="s">
        <v>1</v>
      </c>
      <c r="N172" s="175" t="s">
        <v>43</v>
      </c>
      <c r="O172" s="59"/>
      <c r="P172" s="156">
        <f>O172*H172</f>
        <v>0</v>
      </c>
      <c r="Q172" s="156">
        <v>0</v>
      </c>
      <c r="R172" s="156">
        <f>Q172*H172</f>
        <v>0</v>
      </c>
      <c r="S172" s="156">
        <v>0</v>
      </c>
      <c r="T172" s="157">
        <f>S172*H172</f>
        <v>0</v>
      </c>
      <c r="U172" s="33"/>
      <c r="V172" s="33"/>
      <c r="W172" s="33"/>
      <c r="X172" s="33"/>
      <c r="Y172" s="33"/>
      <c r="Z172" s="33"/>
      <c r="AA172" s="33"/>
      <c r="AB172" s="33"/>
      <c r="AC172" s="33"/>
      <c r="AD172" s="33"/>
      <c r="AE172" s="33"/>
      <c r="AR172" s="158" t="s">
        <v>142</v>
      </c>
      <c r="AT172" s="158" t="s">
        <v>138</v>
      </c>
      <c r="AU172" s="158" t="s">
        <v>86</v>
      </c>
      <c r="AY172" s="18" t="s">
        <v>127</v>
      </c>
      <c r="BE172" s="159">
        <f>IF(N172="základní",J172,0)</f>
        <v>0</v>
      </c>
      <c r="BF172" s="159">
        <f>IF(N172="snížená",J172,0)</f>
        <v>0</v>
      </c>
      <c r="BG172" s="159">
        <f>IF(N172="zákl. přenesená",J172,0)</f>
        <v>0</v>
      </c>
      <c r="BH172" s="159">
        <f>IF(N172="sníž. přenesená",J172,0)</f>
        <v>0</v>
      </c>
      <c r="BI172" s="159">
        <f>IF(N172="nulová",J172,0)</f>
        <v>0</v>
      </c>
      <c r="BJ172" s="18" t="s">
        <v>86</v>
      </c>
      <c r="BK172" s="159">
        <f>ROUND(I172*H172,2)</f>
        <v>0</v>
      </c>
      <c r="BL172" s="18" t="s">
        <v>134</v>
      </c>
      <c r="BM172" s="158" t="s">
        <v>438</v>
      </c>
    </row>
    <row r="173" spans="1:65" s="2" customFormat="1">
      <c r="A173" s="33"/>
      <c r="B173" s="34"/>
      <c r="C173" s="33"/>
      <c r="D173" s="160" t="s">
        <v>136</v>
      </c>
      <c r="E173" s="33"/>
      <c r="F173" s="161" t="s">
        <v>258</v>
      </c>
      <c r="G173" s="33"/>
      <c r="H173" s="33"/>
      <c r="I173" s="162"/>
      <c r="J173" s="33"/>
      <c r="K173" s="33"/>
      <c r="L173" s="34"/>
      <c r="M173" s="163"/>
      <c r="N173" s="164"/>
      <c r="O173" s="59"/>
      <c r="P173" s="59"/>
      <c r="Q173" s="59"/>
      <c r="R173" s="59"/>
      <c r="S173" s="59"/>
      <c r="T173" s="60"/>
      <c r="U173" s="33"/>
      <c r="V173" s="33"/>
      <c r="W173" s="33"/>
      <c r="X173" s="33"/>
      <c r="Y173" s="33"/>
      <c r="Z173" s="33"/>
      <c r="AA173" s="33"/>
      <c r="AB173" s="33"/>
      <c r="AC173" s="33"/>
      <c r="AD173" s="33"/>
      <c r="AE173" s="33"/>
      <c r="AT173" s="18" t="s">
        <v>136</v>
      </c>
      <c r="AU173" s="18" t="s">
        <v>86</v>
      </c>
    </row>
    <row r="174" spans="1:65" s="2" customFormat="1" ht="33" customHeight="1">
      <c r="A174" s="33"/>
      <c r="B174" s="145"/>
      <c r="C174" s="165" t="s">
        <v>248</v>
      </c>
      <c r="D174" s="165" t="s">
        <v>138</v>
      </c>
      <c r="E174" s="166" t="s">
        <v>261</v>
      </c>
      <c r="F174" s="167" t="s">
        <v>262</v>
      </c>
      <c r="G174" s="168" t="s">
        <v>141</v>
      </c>
      <c r="H174" s="169">
        <v>1</v>
      </c>
      <c r="I174" s="170"/>
      <c r="J174" s="171">
        <f>ROUND(I174*H174,2)</f>
        <v>0</v>
      </c>
      <c r="K174" s="172"/>
      <c r="L174" s="173"/>
      <c r="M174" s="174" t="s">
        <v>1</v>
      </c>
      <c r="N174" s="175" t="s">
        <v>43</v>
      </c>
      <c r="O174" s="59"/>
      <c r="P174" s="156">
        <f>O174*H174</f>
        <v>0</v>
      </c>
      <c r="Q174" s="156">
        <v>0</v>
      </c>
      <c r="R174" s="156">
        <f>Q174*H174</f>
        <v>0</v>
      </c>
      <c r="S174" s="156">
        <v>0</v>
      </c>
      <c r="T174" s="157">
        <f>S174*H174</f>
        <v>0</v>
      </c>
      <c r="U174" s="33"/>
      <c r="V174" s="33"/>
      <c r="W174" s="33"/>
      <c r="X174" s="33"/>
      <c r="Y174" s="33"/>
      <c r="Z174" s="33"/>
      <c r="AA174" s="33"/>
      <c r="AB174" s="33"/>
      <c r="AC174" s="33"/>
      <c r="AD174" s="33"/>
      <c r="AE174" s="33"/>
      <c r="AR174" s="158" t="s">
        <v>88</v>
      </c>
      <c r="AT174" s="158" t="s">
        <v>138</v>
      </c>
      <c r="AU174" s="158" t="s">
        <v>86</v>
      </c>
      <c r="AY174" s="18" t="s">
        <v>127</v>
      </c>
      <c r="BE174" s="159">
        <f>IF(N174="základní",J174,0)</f>
        <v>0</v>
      </c>
      <c r="BF174" s="159">
        <f>IF(N174="snížená",J174,0)</f>
        <v>0</v>
      </c>
      <c r="BG174" s="159">
        <f>IF(N174="zákl. přenesená",J174,0)</f>
        <v>0</v>
      </c>
      <c r="BH174" s="159">
        <f>IF(N174="sníž. přenesená",J174,0)</f>
        <v>0</v>
      </c>
      <c r="BI174" s="159">
        <f>IF(N174="nulová",J174,0)</f>
        <v>0</v>
      </c>
      <c r="BJ174" s="18" t="s">
        <v>86</v>
      </c>
      <c r="BK174" s="159">
        <f>ROUND(I174*H174,2)</f>
        <v>0</v>
      </c>
      <c r="BL174" s="18" t="s">
        <v>86</v>
      </c>
      <c r="BM174" s="158" t="s">
        <v>439</v>
      </c>
    </row>
    <row r="175" spans="1:65" s="2" customFormat="1" ht="19.5">
      <c r="A175" s="33"/>
      <c r="B175" s="34"/>
      <c r="C175" s="33"/>
      <c r="D175" s="160" t="s">
        <v>136</v>
      </c>
      <c r="E175" s="33"/>
      <c r="F175" s="161" t="s">
        <v>262</v>
      </c>
      <c r="G175" s="33"/>
      <c r="H175" s="33"/>
      <c r="I175" s="162"/>
      <c r="J175" s="33"/>
      <c r="K175" s="33"/>
      <c r="L175" s="34"/>
      <c r="M175" s="163"/>
      <c r="N175" s="164"/>
      <c r="O175" s="59"/>
      <c r="P175" s="59"/>
      <c r="Q175" s="59"/>
      <c r="R175" s="59"/>
      <c r="S175" s="59"/>
      <c r="T175" s="60"/>
      <c r="U175" s="33"/>
      <c r="V175" s="33"/>
      <c r="W175" s="33"/>
      <c r="X175" s="33"/>
      <c r="Y175" s="33"/>
      <c r="Z175" s="33"/>
      <c r="AA175" s="33"/>
      <c r="AB175" s="33"/>
      <c r="AC175" s="33"/>
      <c r="AD175" s="33"/>
      <c r="AE175" s="33"/>
      <c r="AT175" s="18" t="s">
        <v>136</v>
      </c>
      <c r="AU175" s="18" t="s">
        <v>86</v>
      </c>
    </row>
    <row r="176" spans="1:65" s="2" customFormat="1" ht="16.5" customHeight="1">
      <c r="A176" s="33"/>
      <c r="B176" s="145"/>
      <c r="C176" s="165" t="s">
        <v>252</v>
      </c>
      <c r="D176" s="165" t="s">
        <v>138</v>
      </c>
      <c r="E176" s="166" t="s">
        <v>265</v>
      </c>
      <c r="F176" s="167" t="s">
        <v>266</v>
      </c>
      <c r="G176" s="168" t="s">
        <v>141</v>
      </c>
      <c r="H176" s="169">
        <v>2</v>
      </c>
      <c r="I176" s="170"/>
      <c r="J176" s="171">
        <f>ROUND(I176*H176,2)</f>
        <v>0</v>
      </c>
      <c r="K176" s="172"/>
      <c r="L176" s="173"/>
      <c r="M176" s="174" t="s">
        <v>1</v>
      </c>
      <c r="N176" s="175" t="s">
        <v>43</v>
      </c>
      <c r="O176" s="59"/>
      <c r="P176" s="156">
        <f>O176*H176</f>
        <v>0</v>
      </c>
      <c r="Q176" s="156">
        <v>0</v>
      </c>
      <c r="R176" s="156">
        <f>Q176*H176</f>
        <v>0</v>
      </c>
      <c r="S176" s="156">
        <v>0</v>
      </c>
      <c r="T176" s="157">
        <f>S176*H176</f>
        <v>0</v>
      </c>
      <c r="U176" s="33"/>
      <c r="V176" s="33"/>
      <c r="W176" s="33"/>
      <c r="X176" s="33"/>
      <c r="Y176" s="33"/>
      <c r="Z176" s="33"/>
      <c r="AA176" s="33"/>
      <c r="AB176" s="33"/>
      <c r="AC176" s="33"/>
      <c r="AD176" s="33"/>
      <c r="AE176" s="33"/>
      <c r="AR176" s="158" t="s">
        <v>88</v>
      </c>
      <c r="AT176" s="158" t="s">
        <v>138</v>
      </c>
      <c r="AU176" s="158" t="s">
        <v>86</v>
      </c>
      <c r="AY176" s="18" t="s">
        <v>127</v>
      </c>
      <c r="BE176" s="159">
        <f>IF(N176="základní",J176,0)</f>
        <v>0</v>
      </c>
      <c r="BF176" s="159">
        <f>IF(N176="snížená",J176,0)</f>
        <v>0</v>
      </c>
      <c r="BG176" s="159">
        <f>IF(N176="zákl. přenesená",J176,0)</f>
        <v>0</v>
      </c>
      <c r="BH176" s="159">
        <f>IF(N176="sníž. přenesená",J176,0)</f>
        <v>0</v>
      </c>
      <c r="BI176" s="159">
        <f>IF(N176="nulová",J176,0)</f>
        <v>0</v>
      </c>
      <c r="BJ176" s="18" t="s">
        <v>86</v>
      </c>
      <c r="BK176" s="159">
        <f>ROUND(I176*H176,2)</f>
        <v>0</v>
      </c>
      <c r="BL176" s="18" t="s">
        <v>86</v>
      </c>
      <c r="BM176" s="158" t="s">
        <v>440</v>
      </c>
    </row>
    <row r="177" spans="1:65" s="2" customFormat="1">
      <c r="A177" s="33"/>
      <c r="B177" s="34"/>
      <c r="C177" s="33"/>
      <c r="D177" s="160" t="s">
        <v>136</v>
      </c>
      <c r="E177" s="33"/>
      <c r="F177" s="161" t="s">
        <v>266</v>
      </c>
      <c r="G177" s="33"/>
      <c r="H177" s="33"/>
      <c r="I177" s="162"/>
      <c r="J177" s="33"/>
      <c r="K177" s="33"/>
      <c r="L177" s="34"/>
      <c r="M177" s="163"/>
      <c r="N177" s="164"/>
      <c r="O177" s="59"/>
      <c r="P177" s="59"/>
      <c r="Q177" s="59"/>
      <c r="R177" s="59"/>
      <c r="S177" s="59"/>
      <c r="T177" s="60"/>
      <c r="U177" s="33"/>
      <c r="V177" s="33"/>
      <c r="W177" s="33"/>
      <c r="X177" s="33"/>
      <c r="Y177" s="33"/>
      <c r="Z177" s="33"/>
      <c r="AA177" s="33"/>
      <c r="AB177" s="33"/>
      <c r="AC177" s="33"/>
      <c r="AD177" s="33"/>
      <c r="AE177" s="33"/>
      <c r="AT177" s="18" t="s">
        <v>136</v>
      </c>
      <c r="AU177" s="18" t="s">
        <v>86</v>
      </c>
    </row>
    <row r="178" spans="1:65" s="2" customFormat="1" ht="16.5" customHeight="1">
      <c r="A178" s="33"/>
      <c r="B178" s="145"/>
      <c r="C178" s="146" t="s">
        <v>256</v>
      </c>
      <c r="D178" s="146" t="s">
        <v>130</v>
      </c>
      <c r="E178" s="147" t="s">
        <v>278</v>
      </c>
      <c r="F178" s="148" t="s">
        <v>279</v>
      </c>
      <c r="G178" s="149" t="s">
        <v>141</v>
      </c>
      <c r="H178" s="150">
        <v>5</v>
      </c>
      <c r="I178" s="151"/>
      <c r="J178" s="152">
        <f>ROUND(I178*H178,2)</f>
        <v>0</v>
      </c>
      <c r="K178" s="153"/>
      <c r="L178" s="34"/>
      <c r="M178" s="154" t="s">
        <v>1</v>
      </c>
      <c r="N178" s="155" t="s">
        <v>43</v>
      </c>
      <c r="O178" s="59"/>
      <c r="P178" s="156">
        <f>O178*H178</f>
        <v>0</v>
      </c>
      <c r="Q178" s="156">
        <v>0</v>
      </c>
      <c r="R178" s="156">
        <f>Q178*H178</f>
        <v>0</v>
      </c>
      <c r="S178" s="156">
        <v>0</v>
      </c>
      <c r="T178" s="157">
        <f>S178*H178</f>
        <v>0</v>
      </c>
      <c r="U178" s="33"/>
      <c r="V178" s="33"/>
      <c r="W178" s="33"/>
      <c r="X178" s="33"/>
      <c r="Y178" s="33"/>
      <c r="Z178" s="33"/>
      <c r="AA178" s="33"/>
      <c r="AB178" s="33"/>
      <c r="AC178" s="33"/>
      <c r="AD178" s="33"/>
      <c r="AE178" s="33"/>
      <c r="AR178" s="158" t="s">
        <v>168</v>
      </c>
      <c r="AT178" s="158" t="s">
        <v>130</v>
      </c>
      <c r="AU178" s="158" t="s">
        <v>86</v>
      </c>
      <c r="AY178" s="18" t="s">
        <v>127</v>
      </c>
      <c r="BE178" s="159">
        <f>IF(N178="základní",J178,0)</f>
        <v>0</v>
      </c>
      <c r="BF178" s="159">
        <f>IF(N178="snížená",J178,0)</f>
        <v>0</v>
      </c>
      <c r="BG178" s="159">
        <f>IF(N178="zákl. přenesená",J178,0)</f>
        <v>0</v>
      </c>
      <c r="BH178" s="159">
        <f>IF(N178="sníž. přenesená",J178,0)</f>
        <v>0</v>
      </c>
      <c r="BI178" s="159">
        <f>IF(N178="nulová",J178,0)</f>
        <v>0</v>
      </c>
      <c r="BJ178" s="18" t="s">
        <v>86</v>
      </c>
      <c r="BK178" s="159">
        <f>ROUND(I178*H178,2)</f>
        <v>0</v>
      </c>
      <c r="BL178" s="18" t="s">
        <v>168</v>
      </c>
      <c r="BM178" s="158" t="s">
        <v>441</v>
      </c>
    </row>
    <row r="179" spans="1:65" s="2" customFormat="1" ht="19.5">
      <c r="A179" s="33"/>
      <c r="B179" s="34"/>
      <c r="C179" s="33"/>
      <c r="D179" s="160" t="s">
        <v>136</v>
      </c>
      <c r="E179" s="33"/>
      <c r="F179" s="161" t="s">
        <v>281</v>
      </c>
      <c r="G179" s="33"/>
      <c r="H179" s="33"/>
      <c r="I179" s="162"/>
      <c r="J179" s="33"/>
      <c r="K179" s="33"/>
      <c r="L179" s="34"/>
      <c r="M179" s="163"/>
      <c r="N179" s="164"/>
      <c r="O179" s="59"/>
      <c r="P179" s="59"/>
      <c r="Q179" s="59"/>
      <c r="R179" s="59"/>
      <c r="S179" s="59"/>
      <c r="T179" s="60"/>
      <c r="U179" s="33"/>
      <c r="V179" s="33"/>
      <c r="W179" s="33"/>
      <c r="X179" s="33"/>
      <c r="Y179" s="33"/>
      <c r="Z179" s="33"/>
      <c r="AA179" s="33"/>
      <c r="AB179" s="33"/>
      <c r="AC179" s="33"/>
      <c r="AD179" s="33"/>
      <c r="AE179" s="33"/>
      <c r="AT179" s="18" t="s">
        <v>136</v>
      </c>
      <c r="AU179" s="18" t="s">
        <v>86</v>
      </c>
    </row>
    <row r="180" spans="1:65" s="2" customFormat="1" ht="16.5" customHeight="1">
      <c r="A180" s="33"/>
      <c r="B180" s="145"/>
      <c r="C180" s="146" t="s">
        <v>260</v>
      </c>
      <c r="D180" s="146" t="s">
        <v>130</v>
      </c>
      <c r="E180" s="147" t="s">
        <v>283</v>
      </c>
      <c r="F180" s="148" t="s">
        <v>284</v>
      </c>
      <c r="G180" s="149" t="s">
        <v>141</v>
      </c>
      <c r="H180" s="150">
        <v>5</v>
      </c>
      <c r="I180" s="151"/>
      <c r="J180" s="152">
        <f>ROUND(I180*H180,2)</f>
        <v>0</v>
      </c>
      <c r="K180" s="153"/>
      <c r="L180" s="34"/>
      <c r="M180" s="154" t="s">
        <v>1</v>
      </c>
      <c r="N180" s="155" t="s">
        <v>43</v>
      </c>
      <c r="O180" s="59"/>
      <c r="P180" s="156">
        <f>O180*H180</f>
        <v>0</v>
      </c>
      <c r="Q180" s="156">
        <v>0</v>
      </c>
      <c r="R180" s="156">
        <f>Q180*H180</f>
        <v>0</v>
      </c>
      <c r="S180" s="156">
        <v>0</v>
      </c>
      <c r="T180" s="157">
        <f>S180*H180</f>
        <v>0</v>
      </c>
      <c r="U180" s="33"/>
      <c r="V180" s="33"/>
      <c r="W180" s="33"/>
      <c r="X180" s="33"/>
      <c r="Y180" s="33"/>
      <c r="Z180" s="33"/>
      <c r="AA180" s="33"/>
      <c r="AB180" s="33"/>
      <c r="AC180" s="33"/>
      <c r="AD180" s="33"/>
      <c r="AE180" s="33"/>
      <c r="AR180" s="158" t="s">
        <v>168</v>
      </c>
      <c r="AT180" s="158" t="s">
        <v>130</v>
      </c>
      <c r="AU180" s="158" t="s">
        <v>86</v>
      </c>
      <c r="AY180" s="18" t="s">
        <v>127</v>
      </c>
      <c r="BE180" s="159">
        <f>IF(N180="základní",J180,0)</f>
        <v>0</v>
      </c>
      <c r="BF180" s="159">
        <f>IF(N180="snížená",J180,0)</f>
        <v>0</v>
      </c>
      <c r="BG180" s="159">
        <f>IF(N180="zákl. přenesená",J180,0)</f>
        <v>0</v>
      </c>
      <c r="BH180" s="159">
        <f>IF(N180="sníž. přenesená",J180,0)</f>
        <v>0</v>
      </c>
      <c r="BI180" s="159">
        <f>IF(N180="nulová",J180,0)</f>
        <v>0</v>
      </c>
      <c r="BJ180" s="18" t="s">
        <v>86</v>
      </c>
      <c r="BK180" s="159">
        <f>ROUND(I180*H180,2)</f>
        <v>0</v>
      </c>
      <c r="BL180" s="18" t="s">
        <v>168</v>
      </c>
      <c r="BM180" s="158" t="s">
        <v>442</v>
      </c>
    </row>
    <row r="181" spans="1:65" s="2" customFormat="1">
      <c r="A181" s="33"/>
      <c r="B181" s="34"/>
      <c r="C181" s="33"/>
      <c r="D181" s="160" t="s">
        <v>136</v>
      </c>
      <c r="E181" s="33"/>
      <c r="F181" s="161" t="s">
        <v>284</v>
      </c>
      <c r="G181" s="33"/>
      <c r="H181" s="33"/>
      <c r="I181" s="162"/>
      <c r="J181" s="33"/>
      <c r="K181" s="33"/>
      <c r="L181" s="34"/>
      <c r="M181" s="163"/>
      <c r="N181" s="164"/>
      <c r="O181" s="59"/>
      <c r="P181" s="59"/>
      <c r="Q181" s="59"/>
      <c r="R181" s="59"/>
      <c r="S181" s="59"/>
      <c r="T181" s="60"/>
      <c r="U181" s="33"/>
      <c r="V181" s="33"/>
      <c r="W181" s="33"/>
      <c r="X181" s="33"/>
      <c r="Y181" s="33"/>
      <c r="Z181" s="33"/>
      <c r="AA181" s="33"/>
      <c r="AB181" s="33"/>
      <c r="AC181" s="33"/>
      <c r="AD181" s="33"/>
      <c r="AE181" s="33"/>
      <c r="AT181" s="18" t="s">
        <v>136</v>
      </c>
      <c r="AU181" s="18" t="s">
        <v>86</v>
      </c>
    </row>
    <row r="182" spans="1:65" s="2" customFormat="1" ht="16.5" customHeight="1">
      <c r="A182" s="33"/>
      <c r="B182" s="145"/>
      <c r="C182" s="146" t="s">
        <v>264</v>
      </c>
      <c r="D182" s="146" t="s">
        <v>130</v>
      </c>
      <c r="E182" s="147" t="s">
        <v>287</v>
      </c>
      <c r="F182" s="148" t="s">
        <v>288</v>
      </c>
      <c r="G182" s="149" t="s">
        <v>141</v>
      </c>
      <c r="H182" s="150">
        <v>8</v>
      </c>
      <c r="I182" s="151"/>
      <c r="J182" s="152">
        <f>ROUND(I182*H182,2)</f>
        <v>0</v>
      </c>
      <c r="K182" s="153"/>
      <c r="L182" s="34"/>
      <c r="M182" s="154" t="s">
        <v>1</v>
      </c>
      <c r="N182" s="155" t="s">
        <v>43</v>
      </c>
      <c r="O182" s="59"/>
      <c r="P182" s="156">
        <f>O182*H182</f>
        <v>0</v>
      </c>
      <c r="Q182" s="156">
        <v>0</v>
      </c>
      <c r="R182" s="156">
        <f>Q182*H182</f>
        <v>0</v>
      </c>
      <c r="S182" s="156">
        <v>0</v>
      </c>
      <c r="T182" s="157">
        <f>S182*H182</f>
        <v>0</v>
      </c>
      <c r="U182" s="33"/>
      <c r="V182" s="33"/>
      <c r="W182" s="33"/>
      <c r="X182" s="33"/>
      <c r="Y182" s="33"/>
      <c r="Z182" s="33"/>
      <c r="AA182" s="33"/>
      <c r="AB182" s="33"/>
      <c r="AC182" s="33"/>
      <c r="AD182" s="33"/>
      <c r="AE182" s="33"/>
      <c r="AR182" s="158" t="s">
        <v>168</v>
      </c>
      <c r="AT182" s="158" t="s">
        <v>130</v>
      </c>
      <c r="AU182" s="158" t="s">
        <v>86</v>
      </c>
      <c r="AY182" s="18" t="s">
        <v>127</v>
      </c>
      <c r="BE182" s="159">
        <f>IF(N182="základní",J182,0)</f>
        <v>0</v>
      </c>
      <c r="BF182" s="159">
        <f>IF(N182="snížená",J182,0)</f>
        <v>0</v>
      </c>
      <c r="BG182" s="159">
        <f>IF(N182="zákl. přenesená",J182,0)</f>
        <v>0</v>
      </c>
      <c r="BH182" s="159">
        <f>IF(N182="sníž. přenesená",J182,0)</f>
        <v>0</v>
      </c>
      <c r="BI182" s="159">
        <f>IF(N182="nulová",J182,0)</f>
        <v>0</v>
      </c>
      <c r="BJ182" s="18" t="s">
        <v>86</v>
      </c>
      <c r="BK182" s="159">
        <f>ROUND(I182*H182,2)</f>
        <v>0</v>
      </c>
      <c r="BL182" s="18" t="s">
        <v>168</v>
      </c>
      <c r="BM182" s="158" t="s">
        <v>443</v>
      </c>
    </row>
    <row r="183" spans="1:65" s="2" customFormat="1" ht="19.5">
      <c r="A183" s="33"/>
      <c r="B183" s="34"/>
      <c r="C183" s="33"/>
      <c r="D183" s="160" t="s">
        <v>136</v>
      </c>
      <c r="E183" s="33"/>
      <c r="F183" s="161" t="s">
        <v>290</v>
      </c>
      <c r="G183" s="33"/>
      <c r="H183" s="33"/>
      <c r="I183" s="162"/>
      <c r="J183" s="33"/>
      <c r="K183" s="33"/>
      <c r="L183" s="34"/>
      <c r="M183" s="163"/>
      <c r="N183" s="164"/>
      <c r="O183" s="59"/>
      <c r="P183" s="59"/>
      <c r="Q183" s="59"/>
      <c r="R183" s="59"/>
      <c r="S183" s="59"/>
      <c r="T183" s="60"/>
      <c r="U183" s="33"/>
      <c r="V183" s="33"/>
      <c r="W183" s="33"/>
      <c r="X183" s="33"/>
      <c r="Y183" s="33"/>
      <c r="Z183" s="33"/>
      <c r="AA183" s="33"/>
      <c r="AB183" s="33"/>
      <c r="AC183" s="33"/>
      <c r="AD183" s="33"/>
      <c r="AE183" s="33"/>
      <c r="AT183" s="18" t="s">
        <v>136</v>
      </c>
      <c r="AU183" s="18" t="s">
        <v>86</v>
      </c>
    </row>
    <row r="184" spans="1:65" s="2" customFormat="1" ht="24.2" customHeight="1">
      <c r="A184" s="33"/>
      <c r="B184" s="145"/>
      <c r="C184" s="146" t="s">
        <v>268</v>
      </c>
      <c r="D184" s="146" t="s">
        <v>130</v>
      </c>
      <c r="E184" s="147" t="s">
        <v>292</v>
      </c>
      <c r="F184" s="148" t="s">
        <v>293</v>
      </c>
      <c r="G184" s="149" t="s">
        <v>141</v>
      </c>
      <c r="H184" s="150">
        <v>2</v>
      </c>
      <c r="I184" s="151"/>
      <c r="J184" s="152">
        <f>ROUND(I184*H184,2)</f>
        <v>0</v>
      </c>
      <c r="K184" s="153"/>
      <c r="L184" s="34"/>
      <c r="M184" s="154" t="s">
        <v>1</v>
      </c>
      <c r="N184" s="155" t="s">
        <v>43</v>
      </c>
      <c r="O184" s="59"/>
      <c r="P184" s="156">
        <f>O184*H184</f>
        <v>0</v>
      </c>
      <c r="Q184" s="156">
        <v>0</v>
      </c>
      <c r="R184" s="156">
        <f>Q184*H184</f>
        <v>0</v>
      </c>
      <c r="S184" s="156">
        <v>0</v>
      </c>
      <c r="T184" s="157">
        <f>S184*H184</f>
        <v>0</v>
      </c>
      <c r="U184" s="33"/>
      <c r="V184" s="33"/>
      <c r="W184" s="33"/>
      <c r="X184" s="33"/>
      <c r="Y184" s="33"/>
      <c r="Z184" s="33"/>
      <c r="AA184" s="33"/>
      <c r="AB184" s="33"/>
      <c r="AC184" s="33"/>
      <c r="AD184" s="33"/>
      <c r="AE184" s="33"/>
      <c r="AR184" s="158" t="s">
        <v>168</v>
      </c>
      <c r="AT184" s="158" t="s">
        <v>130</v>
      </c>
      <c r="AU184" s="158" t="s">
        <v>86</v>
      </c>
      <c r="AY184" s="18" t="s">
        <v>127</v>
      </c>
      <c r="BE184" s="159">
        <f>IF(N184="základní",J184,0)</f>
        <v>0</v>
      </c>
      <c r="BF184" s="159">
        <f>IF(N184="snížená",J184,0)</f>
        <v>0</v>
      </c>
      <c r="BG184" s="159">
        <f>IF(N184="zákl. přenesená",J184,0)</f>
        <v>0</v>
      </c>
      <c r="BH184" s="159">
        <f>IF(N184="sníž. přenesená",J184,0)</f>
        <v>0</v>
      </c>
      <c r="BI184" s="159">
        <f>IF(N184="nulová",J184,0)</f>
        <v>0</v>
      </c>
      <c r="BJ184" s="18" t="s">
        <v>86</v>
      </c>
      <c r="BK184" s="159">
        <f>ROUND(I184*H184,2)</f>
        <v>0</v>
      </c>
      <c r="BL184" s="18" t="s">
        <v>168</v>
      </c>
      <c r="BM184" s="158" t="s">
        <v>444</v>
      </c>
    </row>
    <row r="185" spans="1:65" s="2" customFormat="1" ht="48.75">
      <c r="A185" s="33"/>
      <c r="B185" s="34"/>
      <c r="C185" s="33"/>
      <c r="D185" s="160" t="s">
        <v>136</v>
      </c>
      <c r="E185" s="33"/>
      <c r="F185" s="161" t="s">
        <v>295</v>
      </c>
      <c r="G185" s="33"/>
      <c r="H185" s="33"/>
      <c r="I185" s="162"/>
      <c r="J185" s="33"/>
      <c r="K185" s="33"/>
      <c r="L185" s="34"/>
      <c r="M185" s="163"/>
      <c r="N185" s="164"/>
      <c r="O185" s="59"/>
      <c r="P185" s="59"/>
      <c r="Q185" s="59"/>
      <c r="R185" s="59"/>
      <c r="S185" s="59"/>
      <c r="T185" s="60"/>
      <c r="U185" s="33"/>
      <c r="V185" s="33"/>
      <c r="W185" s="33"/>
      <c r="X185" s="33"/>
      <c r="Y185" s="33"/>
      <c r="Z185" s="33"/>
      <c r="AA185" s="33"/>
      <c r="AB185" s="33"/>
      <c r="AC185" s="33"/>
      <c r="AD185" s="33"/>
      <c r="AE185" s="33"/>
      <c r="AT185" s="18" t="s">
        <v>136</v>
      </c>
      <c r="AU185" s="18" t="s">
        <v>86</v>
      </c>
    </row>
    <row r="186" spans="1:65" s="2" customFormat="1" ht="24.2" customHeight="1">
      <c r="A186" s="33"/>
      <c r="B186" s="145"/>
      <c r="C186" s="146" t="s">
        <v>273</v>
      </c>
      <c r="D186" s="146" t="s">
        <v>130</v>
      </c>
      <c r="E186" s="147" t="s">
        <v>297</v>
      </c>
      <c r="F186" s="148" t="s">
        <v>298</v>
      </c>
      <c r="G186" s="149" t="s">
        <v>141</v>
      </c>
      <c r="H186" s="150">
        <v>2</v>
      </c>
      <c r="I186" s="151"/>
      <c r="J186" s="152">
        <f>ROUND(I186*H186,2)</f>
        <v>0</v>
      </c>
      <c r="K186" s="153"/>
      <c r="L186" s="34"/>
      <c r="M186" s="154" t="s">
        <v>1</v>
      </c>
      <c r="N186" s="155" t="s">
        <v>43</v>
      </c>
      <c r="O186" s="59"/>
      <c r="P186" s="156">
        <f>O186*H186</f>
        <v>0</v>
      </c>
      <c r="Q186" s="156">
        <v>0</v>
      </c>
      <c r="R186" s="156">
        <f>Q186*H186</f>
        <v>0</v>
      </c>
      <c r="S186" s="156">
        <v>0</v>
      </c>
      <c r="T186" s="157">
        <f>S186*H186</f>
        <v>0</v>
      </c>
      <c r="U186" s="33"/>
      <c r="V186" s="33"/>
      <c r="W186" s="33"/>
      <c r="X186" s="33"/>
      <c r="Y186" s="33"/>
      <c r="Z186" s="33"/>
      <c r="AA186" s="33"/>
      <c r="AB186" s="33"/>
      <c r="AC186" s="33"/>
      <c r="AD186" s="33"/>
      <c r="AE186" s="33"/>
      <c r="AR186" s="158" t="s">
        <v>168</v>
      </c>
      <c r="AT186" s="158" t="s">
        <v>130</v>
      </c>
      <c r="AU186" s="158" t="s">
        <v>86</v>
      </c>
      <c r="AY186" s="18" t="s">
        <v>127</v>
      </c>
      <c r="BE186" s="159">
        <f>IF(N186="základní",J186,0)</f>
        <v>0</v>
      </c>
      <c r="BF186" s="159">
        <f>IF(N186="snížená",J186,0)</f>
        <v>0</v>
      </c>
      <c r="BG186" s="159">
        <f>IF(N186="zákl. přenesená",J186,0)</f>
        <v>0</v>
      </c>
      <c r="BH186" s="159">
        <f>IF(N186="sníž. přenesená",J186,0)</f>
        <v>0</v>
      </c>
      <c r="BI186" s="159">
        <f>IF(N186="nulová",J186,0)</f>
        <v>0</v>
      </c>
      <c r="BJ186" s="18" t="s">
        <v>86</v>
      </c>
      <c r="BK186" s="159">
        <f>ROUND(I186*H186,2)</f>
        <v>0</v>
      </c>
      <c r="BL186" s="18" t="s">
        <v>168</v>
      </c>
      <c r="BM186" s="158" t="s">
        <v>445</v>
      </c>
    </row>
    <row r="187" spans="1:65" s="2" customFormat="1" ht="48.75">
      <c r="A187" s="33"/>
      <c r="B187" s="34"/>
      <c r="C187" s="33"/>
      <c r="D187" s="160" t="s">
        <v>136</v>
      </c>
      <c r="E187" s="33"/>
      <c r="F187" s="161" t="s">
        <v>300</v>
      </c>
      <c r="G187" s="33"/>
      <c r="H187" s="33"/>
      <c r="I187" s="162"/>
      <c r="J187" s="33"/>
      <c r="K187" s="33"/>
      <c r="L187" s="34"/>
      <c r="M187" s="163"/>
      <c r="N187" s="164"/>
      <c r="O187" s="59"/>
      <c r="P187" s="59"/>
      <c r="Q187" s="59"/>
      <c r="R187" s="59"/>
      <c r="S187" s="59"/>
      <c r="T187" s="60"/>
      <c r="U187" s="33"/>
      <c r="V187" s="33"/>
      <c r="W187" s="33"/>
      <c r="X187" s="33"/>
      <c r="Y187" s="33"/>
      <c r="Z187" s="33"/>
      <c r="AA187" s="33"/>
      <c r="AB187" s="33"/>
      <c r="AC187" s="33"/>
      <c r="AD187" s="33"/>
      <c r="AE187" s="33"/>
      <c r="AT187" s="18" t="s">
        <v>136</v>
      </c>
      <c r="AU187" s="18" t="s">
        <v>86</v>
      </c>
    </row>
    <row r="188" spans="1:65" s="2" customFormat="1" ht="24.2" customHeight="1">
      <c r="A188" s="33"/>
      <c r="B188" s="145"/>
      <c r="C188" s="146" t="s">
        <v>277</v>
      </c>
      <c r="D188" s="146" t="s">
        <v>130</v>
      </c>
      <c r="E188" s="147" t="s">
        <v>317</v>
      </c>
      <c r="F188" s="148" t="s">
        <v>318</v>
      </c>
      <c r="G188" s="149" t="s">
        <v>141</v>
      </c>
      <c r="H188" s="150">
        <v>4</v>
      </c>
      <c r="I188" s="151"/>
      <c r="J188" s="152">
        <f>ROUND(I188*H188,2)</f>
        <v>0</v>
      </c>
      <c r="K188" s="153"/>
      <c r="L188" s="34"/>
      <c r="M188" s="154" t="s">
        <v>1</v>
      </c>
      <c r="N188" s="155" t="s">
        <v>43</v>
      </c>
      <c r="O188" s="59"/>
      <c r="P188" s="156">
        <f>O188*H188</f>
        <v>0</v>
      </c>
      <c r="Q188" s="156">
        <v>0</v>
      </c>
      <c r="R188" s="156">
        <f>Q188*H188</f>
        <v>0</v>
      </c>
      <c r="S188" s="156">
        <v>0</v>
      </c>
      <c r="T188" s="157">
        <f>S188*H188</f>
        <v>0</v>
      </c>
      <c r="U188" s="33"/>
      <c r="V188" s="33"/>
      <c r="W188" s="33"/>
      <c r="X188" s="33"/>
      <c r="Y188" s="33"/>
      <c r="Z188" s="33"/>
      <c r="AA188" s="33"/>
      <c r="AB188" s="33"/>
      <c r="AC188" s="33"/>
      <c r="AD188" s="33"/>
      <c r="AE188" s="33"/>
      <c r="AR188" s="158" t="s">
        <v>168</v>
      </c>
      <c r="AT188" s="158" t="s">
        <v>130</v>
      </c>
      <c r="AU188" s="158" t="s">
        <v>86</v>
      </c>
      <c r="AY188" s="18" t="s">
        <v>127</v>
      </c>
      <c r="BE188" s="159">
        <f>IF(N188="základní",J188,0)</f>
        <v>0</v>
      </c>
      <c r="BF188" s="159">
        <f>IF(N188="snížená",J188,0)</f>
        <v>0</v>
      </c>
      <c r="BG188" s="159">
        <f>IF(N188="zákl. přenesená",J188,0)</f>
        <v>0</v>
      </c>
      <c r="BH188" s="159">
        <f>IF(N188="sníž. přenesená",J188,0)</f>
        <v>0</v>
      </c>
      <c r="BI188" s="159">
        <f>IF(N188="nulová",J188,0)</f>
        <v>0</v>
      </c>
      <c r="BJ188" s="18" t="s">
        <v>86</v>
      </c>
      <c r="BK188" s="159">
        <f>ROUND(I188*H188,2)</f>
        <v>0</v>
      </c>
      <c r="BL188" s="18" t="s">
        <v>168</v>
      </c>
      <c r="BM188" s="158" t="s">
        <v>446</v>
      </c>
    </row>
    <row r="189" spans="1:65" s="2" customFormat="1">
      <c r="A189" s="33"/>
      <c r="B189" s="34"/>
      <c r="C189" s="33"/>
      <c r="D189" s="160" t="s">
        <v>136</v>
      </c>
      <c r="E189" s="33"/>
      <c r="F189" s="161" t="s">
        <v>318</v>
      </c>
      <c r="G189" s="33"/>
      <c r="H189" s="33"/>
      <c r="I189" s="162"/>
      <c r="J189" s="33"/>
      <c r="K189" s="33"/>
      <c r="L189" s="34"/>
      <c r="M189" s="163"/>
      <c r="N189" s="164"/>
      <c r="O189" s="59"/>
      <c r="P189" s="59"/>
      <c r="Q189" s="59"/>
      <c r="R189" s="59"/>
      <c r="S189" s="59"/>
      <c r="T189" s="60"/>
      <c r="U189" s="33"/>
      <c r="V189" s="33"/>
      <c r="W189" s="33"/>
      <c r="X189" s="33"/>
      <c r="Y189" s="33"/>
      <c r="Z189" s="33"/>
      <c r="AA189" s="33"/>
      <c r="AB189" s="33"/>
      <c r="AC189" s="33"/>
      <c r="AD189" s="33"/>
      <c r="AE189" s="33"/>
      <c r="AT189" s="18" t="s">
        <v>136</v>
      </c>
      <c r="AU189" s="18" t="s">
        <v>86</v>
      </c>
    </row>
    <row r="190" spans="1:65" s="2" customFormat="1" ht="21.75" customHeight="1">
      <c r="A190" s="33"/>
      <c r="B190" s="145"/>
      <c r="C190" s="146" t="s">
        <v>282</v>
      </c>
      <c r="D190" s="146" t="s">
        <v>130</v>
      </c>
      <c r="E190" s="147" t="s">
        <v>321</v>
      </c>
      <c r="F190" s="148" t="s">
        <v>322</v>
      </c>
      <c r="G190" s="149" t="s">
        <v>141</v>
      </c>
      <c r="H190" s="150">
        <v>1</v>
      </c>
      <c r="I190" s="151"/>
      <c r="J190" s="152">
        <f>ROUND(I190*H190,2)</f>
        <v>0</v>
      </c>
      <c r="K190" s="153"/>
      <c r="L190" s="34"/>
      <c r="M190" s="154" t="s">
        <v>1</v>
      </c>
      <c r="N190" s="155" t="s">
        <v>43</v>
      </c>
      <c r="O190" s="59"/>
      <c r="P190" s="156">
        <f>O190*H190</f>
        <v>0</v>
      </c>
      <c r="Q190" s="156">
        <v>0</v>
      </c>
      <c r="R190" s="156">
        <f>Q190*H190</f>
        <v>0</v>
      </c>
      <c r="S190" s="156">
        <v>0</v>
      </c>
      <c r="T190" s="157">
        <f>S190*H190</f>
        <v>0</v>
      </c>
      <c r="U190" s="33"/>
      <c r="V190" s="33"/>
      <c r="W190" s="33"/>
      <c r="X190" s="33"/>
      <c r="Y190" s="33"/>
      <c r="Z190" s="33"/>
      <c r="AA190" s="33"/>
      <c r="AB190" s="33"/>
      <c r="AC190" s="33"/>
      <c r="AD190" s="33"/>
      <c r="AE190" s="33"/>
      <c r="AR190" s="158" t="s">
        <v>168</v>
      </c>
      <c r="AT190" s="158" t="s">
        <v>130</v>
      </c>
      <c r="AU190" s="158" t="s">
        <v>86</v>
      </c>
      <c r="AY190" s="18" t="s">
        <v>127</v>
      </c>
      <c r="BE190" s="159">
        <f>IF(N190="základní",J190,0)</f>
        <v>0</v>
      </c>
      <c r="BF190" s="159">
        <f>IF(N190="snížená",J190,0)</f>
        <v>0</v>
      </c>
      <c r="BG190" s="159">
        <f>IF(N190="zákl. přenesená",J190,0)</f>
        <v>0</v>
      </c>
      <c r="BH190" s="159">
        <f>IF(N190="sníž. přenesená",J190,0)</f>
        <v>0</v>
      </c>
      <c r="BI190" s="159">
        <f>IF(N190="nulová",J190,0)</f>
        <v>0</v>
      </c>
      <c r="BJ190" s="18" t="s">
        <v>86</v>
      </c>
      <c r="BK190" s="159">
        <f>ROUND(I190*H190,2)</f>
        <v>0</v>
      </c>
      <c r="BL190" s="18" t="s">
        <v>168</v>
      </c>
      <c r="BM190" s="158" t="s">
        <v>447</v>
      </c>
    </row>
    <row r="191" spans="1:65" s="2" customFormat="1" ht="78">
      <c r="A191" s="33"/>
      <c r="B191" s="34"/>
      <c r="C191" s="33"/>
      <c r="D191" s="160" t="s">
        <v>136</v>
      </c>
      <c r="E191" s="33"/>
      <c r="F191" s="161" t="s">
        <v>324</v>
      </c>
      <c r="G191" s="33"/>
      <c r="H191" s="33"/>
      <c r="I191" s="162"/>
      <c r="J191" s="33"/>
      <c r="K191" s="33"/>
      <c r="L191" s="34"/>
      <c r="M191" s="163"/>
      <c r="N191" s="164"/>
      <c r="O191" s="59"/>
      <c r="P191" s="59"/>
      <c r="Q191" s="59"/>
      <c r="R191" s="59"/>
      <c r="S191" s="59"/>
      <c r="T191" s="60"/>
      <c r="U191" s="33"/>
      <c r="V191" s="33"/>
      <c r="W191" s="33"/>
      <c r="X191" s="33"/>
      <c r="Y191" s="33"/>
      <c r="Z191" s="33"/>
      <c r="AA191" s="33"/>
      <c r="AB191" s="33"/>
      <c r="AC191" s="33"/>
      <c r="AD191" s="33"/>
      <c r="AE191" s="33"/>
      <c r="AT191" s="18" t="s">
        <v>136</v>
      </c>
      <c r="AU191" s="18" t="s">
        <v>86</v>
      </c>
    </row>
    <row r="192" spans="1:65" s="2" customFormat="1" ht="16.5" customHeight="1">
      <c r="A192" s="33"/>
      <c r="B192" s="145"/>
      <c r="C192" s="146" t="s">
        <v>286</v>
      </c>
      <c r="D192" s="146" t="s">
        <v>130</v>
      </c>
      <c r="E192" s="147" t="s">
        <v>331</v>
      </c>
      <c r="F192" s="148" t="s">
        <v>332</v>
      </c>
      <c r="G192" s="149" t="s">
        <v>141</v>
      </c>
      <c r="H192" s="150">
        <v>1</v>
      </c>
      <c r="I192" s="151"/>
      <c r="J192" s="152">
        <f>ROUND(I192*H192,2)</f>
        <v>0</v>
      </c>
      <c r="K192" s="153"/>
      <c r="L192" s="34"/>
      <c r="M192" s="154" t="s">
        <v>1</v>
      </c>
      <c r="N192" s="155" t="s">
        <v>43</v>
      </c>
      <c r="O192" s="59"/>
      <c r="P192" s="156">
        <f>O192*H192</f>
        <v>0</v>
      </c>
      <c r="Q192" s="156">
        <v>0</v>
      </c>
      <c r="R192" s="156">
        <f>Q192*H192</f>
        <v>0</v>
      </c>
      <c r="S192" s="156">
        <v>0</v>
      </c>
      <c r="T192" s="157">
        <f>S192*H192</f>
        <v>0</v>
      </c>
      <c r="U192" s="33"/>
      <c r="V192" s="33"/>
      <c r="W192" s="33"/>
      <c r="X192" s="33"/>
      <c r="Y192" s="33"/>
      <c r="Z192" s="33"/>
      <c r="AA192" s="33"/>
      <c r="AB192" s="33"/>
      <c r="AC192" s="33"/>
      <c r="AD192" s="33"/>
      <c r="AE192" s="33"/>
      <c r="AR192" s="158" t="s">
        <v>168</v>
      </c>
      <c r="AT192" s="158" t="s">
        <v>130</v>
      </c>
      <c r="AU192" s="158" t="s">
        <v>86</v>
      </c>
      <c r="AY192" s="18" t="s">
        <v>127</v>
      </c>
      <c r="BE192" s="159">
        <f>IF(N192="základní",J192,0)</f>
        <v>0</v>
      </c>
      <c r="BF192" s="159">
        <f>IF(N192="snížená",J192,0)</f>
        <v>0</v>
      </c>
      <c r="BG192" s="159">
        <f>IF(N192="zákl. přenesená",J192,0)</f>
        <v>0</v>
      </c>
      <c r="BH192" s="159">
        <f>IF(N192="sníž. přenesená",J192,0)</f>
        <v>0</v>
      </c>
      <c r="BI192" s="159">
        <f>IF(N192="nulová",J192,0)</f>
        <v>0</v>
      </c>
      <c r="BJ192" s="18" t="s">
        <v>86</v>
      </c>
      <c r="BK192" s="159">
        <f>ROUND(I192*H192,2)</f>
        <v>0</v>
      </c>
      <c r="BL192" s="18" t="s">
        <v>168</v>
      </c>
      <c r="BM192" s="158" t="s">
        <v>448</v>
      </c>
    </row>
    <row r="193" spans="1:65" s="2" customFormat="1">
      <c r="A193" s="33"/>
      <c r="B193" s="34"/>
      <c r="C193" s="33"/>
      <c r="D193" s="160" t="s">
        <v>136</v>
      </c>
      <c r="E193" s="33"/>
      <c r="F193" s="161" t="s">
        <v>332</v>
      </c>
      <c r="G193" s="33"/>
      <c r="H193" s="33"/>
      <c r="I193" s="162"/>
      <c r="J193" s="33"/>
      <c r="K193" s="33"/>
      <c r="L193" s="34"/>
      <c r="M193" s="163"/>
      <c r="N193" s="164"/>
      <c r="O193" s="59"/>
      <c r="P193" s="59"/>
      <c r="Q193" s="59"/>
      <c r="R193" s="59"/>
      <c r="S193" s="59"/>
      <c r="T193" s="60"/>
      <c r="U193" s="33"/>
      <c r="V193" s="33"/>
      <c r="W193" s="33"/>
      <c r="X193" s="33"/>
      <c r="Y193" s="33"/>
      <c r="Z193" s="33"/>
      <c r="AA193" s="33"/>
      <c r="AB193" s="33"/>
      <c r="AC193" s="33"/>
      <c r="AD193" s="33"/>
      <c r="AE193" s="33"/>
      <c r="AT193" s="18" t="s">
        <v>136</v>
      </c>
      <c r="AU193" s="18" t="s">
        <v>86</v>
      </c>
    </row>
    <row r="194" spans="1:65" s="2" customFormat="1" ht="24.2" customHeight="1">
      <c r="A194" s="33"/>
      <c r="B194" s="145"/>
      <c r="C194" s="146" t="s">
        <v>291</v>
      </c>
      <c r="D194" s="146" t="s">
        <v>130</v>
      </c>
      <c r="E194" s="147" t="s">
        <v>339</v>
      </c>
      <c r="F194" s="148" t="s">
        <v>340</v>
      </c>
      <c r="G194" s="149" t="s">
        <v>141</v>
      </c>
      <c r="H194" s="150">
        <v>5</v>
      </c>
      <c r="I194" s="151"/>
      <c r="J194" s="152">
        <f>ROUND(I194*H194,2)</f>
        <v>0</v>
      </c>
      <c r="K194" s="153"/>
      <c r="L194" s="34"/>
      <c r="M194" s="154" t="s">
        <v>1</v>
      </c>
      <c r="N194" s="155" t="s">
        <v>43</v>
      </c>
      <c r="O194" s="59"/>
      <c r="P194" s="156">
        <f>O194*H194</f>
        <v>0</v>
      </c>
      <c r="Q194" s="156">
        <v>0</v>
      </c>
      <c r="R194" s="156">
        <f>Q194*H194</f>
        <v>0</v>
      </c>
      <c r="S194" s="156">
        <v>0</v>
      </c>
      <c r="T194" s="157">
        <f>S194*H194</f>
        <v>0</v>
      </c>
      <c r="U194" s="33"/>
      <c r="V194" s="33"/>
      <c r="W194" s="33"/>
      <c r="X194" s="33"/>
      <c r="Y194" s="33"/>
      <c r="Z194" s="33"/>
      <c r="AA194" s="33"/>
      <c r="AB194" s="33"/>
      <c r="AC194" s="33"/>
      <c r="AD194" s="33"/>
      <c r="AE194" s="33"/>
      <c r="AR194" s="158" t="s">
        <v>168</v>
      </c>
      <c r="AT194" s="158" t="s">
        <v>130</v>
      </c>
      <c r="AU194" s="158" t="s">
        <v>86</v>
      </c>
      <c r="AY194" s="18" t="s">
        <v>127</v>
      </c>
      <c r="BE194" s="159">
        <f>IF(N194="základní",J194,0)</f>
        <v>0</v>
      </c>
      <c r="BF194" s="159">
        <f>IF(N194="snížená",J194,0)</f>
        <v>0</v>
      </c>
      <c r="BG194" s="159">
        <f>IF(N194="zákl. přenesená",J194,0)</f>
        <v>0</v>
      </c>
      <c r="BH194" s="159">
        <f>IF(N194="sníž. přenesená",J194,0)</f>
        <v>0</v>
      </c>
      <c r="BI194" s="159">
        <f>IF(N194="nulová",J194,0)</f>
        <v>0</v>
      </c>
      <c r="BJ194" s="18" t="s">
        <v>86</v>
      </c>
      <c r="BK194" s="159">
        <f>ROUND(I194*H194,2)</f>
        <v>0</v>
      </c>
      <c r="BL194" s="18" t="s">
        <v>168</v>
      </c>
      <c r="BM194" s="158" t="s">
        <v>449</v>
      </c>
    </row>
    <row r="195" spans="1:65" s="2" customFormat="1" ht="19.5">
      <c r="A195" s="33"/>
      <c r="B195" s="34"/>
      <c r="C195" s="33"/>
      <c r="D195" s="160" t="s">
        <v>136</v>
      </c>
      <c r="E195" s="33"/>
      <c r="F195" s="161" t="s">
        <v>340</v>
      </c>
      <c r="G195" s="33"/>
      <c r="H195" s="33"/>
      <c r="I195" s="162"/>
      <c r="J195" s="33"/>
      <c r="K195" s="33"/>
      <c r="L195" s="34"/>
      <c r="M195" s="163"/>
      <c r="N195" s="164"/>
      <c r="O195" s="59"/>
      <c r="P195" s="59"/>
      <c r="Q195" s="59"/>
      <c r="R195" s="59"/>
      <c r="S195" s="59"/>
      <c r="T195" s="60"/>
      <c r="U195" s="33"/>
      <c r="V195" s="33"/>
      <c r="W195" s="33"/>
      <c r="X195" s="33"/>
      <c r="Y195" s="33"/>
      <c r="Z195" s="33"/>
      <c r="AA195" s="33"/>
      <c r="AB195" s="33"/>
      <c r="AC195" s="33"/>
      <c r="AD195" s="33"/>
      <c r="AE195" s="33"/>
      <c r="AT195" s="18" t="s">
        <v>136</v>
      </c>
      <c r="AU195" s="18" t="s">
        <v>86</v>
      </c>
    </row>
    <row r="196" spans="1:65" s="2" customFormat="1" ht="24.2" customHeight="1">
      <c r="A196" s="33"/>
      <c r="B196" s="145"/>
      <c r="C196" s="146" t="s">
        <v>296</v>
      </c>
      <c r="D196" s="146" t="s">
        <v>130</v>
      </c>
      <c r="E196" s="147" t="s">
        <v>343</v>
      </c>
      <c r="F196" s="148" t="s">
        <v>344</v>
      </c>
      <c r="G196" s="149" t="s">
        <v>141</v>
      </c>
      <c r="H196" s="150">
        <v>5</v>
      </c>
      <c r="I196" s="151"/>
      <c r="J196" s="152">
        <f>ROUND(I196*H196,2)</f>
        <v>0</v>
      </c>
      <c r="K196" s="153"/>
      <c r="L196" s="34"/>
      <c r="M196" s="154" t="s">
        <v>1</v>
      </c>
      <c r="N196" s="155" t="s">
        <v>43</v>
      </c>
      <c r="O196" s="59"/>
      <c r="P196" s="156">
        <f>O196*H196</f>
        <v>0</v>
      </c>
      <c r="Q196" s="156">
        <v>0</v>
      </c>
      <c r="R196" s="156">
        <f>Q196*H196</f>
        <v>0</v>
      </c>
      <c r="S196" s="156">
        <v>0</v>
      </c>
      <c r="T196" s="157">
        <f>S196*H196</f>
        <v>0</v>
      </c>
      <c r="U196" s="33"/>
      <c r="V196" s="33"/>
      <c r="W196" s="33"/>
      <c r="X196" s="33"/>
      <c r="Y196" s="33"/>
      <c r="Z196" s="33"/>
      <c r="AA196" s="33"/>
      <c r="AB196" s="33"/>
      <c r="AC196" s="33"/>
      <c r="AD196" s="33"/>
      <c r="AE196" s="33"/>
      <c r="AR196" s="158" t="s">
        <v>168</v>
      </c>
      <c r="AT196" s="158" t="s">
        <v>130</v>
      </c>
      <c r="AU196" s="158" t="s">
        <v>86</v>
      </c>
      <c r="AY196" s="18" t="s">
        <v>127</v>
      </c>
      <c r="BE196" s="159">
        <f>IF(N196="základní",J196,0)</f>
        <v>0</v>
      </c>
      <c r="BF196" s="159">
        <f>IF(N196="snížená",J196,0)</f>
        <v>0</v>
      </c>
      <c r="BG196" s="159">
        <f>IF(N196="zákl. přenesená",J196,0)</f>
        <v>0</v>
      </c>
      <c r="BH196" s="159">
        <f>IF(N196="sníž. přenesená",J196,0)</f>
        <v>0</v>
      </c>
      <c r="BI196" s="159">
        <f>IF(N196="nulová",J196,0)</f>
        <v>0</v>
      </c>
      <c r="BJ196" s="18" t="s">
        <v>86</v>
      </c>
      <c r="BK196" s="159">
        <f>ROUND(I196*H196,2)</f>
        <v>0</v>
      </c>
      <c r="BL196" s="18" t="s">
        <v>168</v>
      </c>
      <c r="BM196" s="158" t="s">
        <v>450</v>
      </c>
    </row>
    <row r="197" spans="1:65" s="2" customFormat="1" ht="19.5">
      <c r="A197" s="33"/>
      <c r="B197" s="34"/>
      <c r="C197" s="33"/>
      <c r="D197" s="160" t="s">
        <v>136</v>
      </c>
      <c r="E197" s="33"/>
      <c r="F197" s="161" t="s">
        <v>344</v>
      </c>
      <c r="G197" s="33"/>
      <c r="H197" s="33"/>
      <c r="I197" s="162"/>
      <c r="J197" s="33"/>
      <c r="K197" s="33"/>
      <c r="L197" s="34"/>
      <c r="M197" s="163"/>
      <c r="N197" s="164"/>
      <c r="O197" s="59"/>
      <c r="P197" s="59"/>
      <c r="Q197" s="59"/>
      <c r="R197" s="59"/>
      <c r="S197" s="59"/>
      <c r="T197" s="60"/>
      <c r="U197" s="33"/>
      <c r="V197" s="33"/>
      <c r="W197" s="33"/>
      <c r="X197" s="33"/>
      <c r="Y197" s="33"/>
      <c r="Z197" s="33"/>
      <c r="AA197" s="33"/>
      <c r="AB197" s="33"/>
      <c r="AC197" s="33"/>
      <c r="AD197" s="33"/>
      <c r="AE197" s="33"/>
      <c r="AT197" s="18" t="s">
        <v>136</v>
      </c>
      <c r="AU197" s="18" t="s">
        <v>86</v>
      </c>
    </row>
    <row r="198" spans="1:65" s="2" customFormat="1" ht="24.2" customHeight="1">
      <c r="A198" s="33"/>
      <c r="B198" s="145"/>
      <c r="C198" s="165" t="s">
        <v>301</v>
      </c>
      <c r="D198" s="165" t="s">
        <v>138</v>
      </c>
      <c r="E198" s="166" t="s">
        <v>347</v>
      </c>
      <c r="F198" s="167" t="s">
        <v>348</v>
      </c>
      <c r="G198" s="168" t="s">
        <v>141</v>
      </c>
      <c r="H198" s="169">
        <v>1</v>
      </c>
      <c r="I198" s="170"/>
      <c r="J198" s="171">
        <f>ROUND(I198*H198,2)</f>
        <v>0</v>
      </c>
      <c r="K198" s="172"/>
      <c r="L198" s="173"/>
      <c r="M198" s="174" t="s">
        <v>1</v>
      </c>
      <c r="N198" s="175" t="s">
        <v>43</v>
      </c>
      <c r="O198" s="59"/>
      <c r="P198" s="156">
        <f>O198*H198</f>
        <v>0</v>
      </c>
      <c r="Q198" s="156">
        <v>0</v>
      </c>
      <c r="R198" s="156">
        <f>Q198*H198</f>
        <v>0</v>
      </c>
      <c r="S198" s="156">
        <v>0</v>
      </c>
      <c r="T198" s="157">
        <f>S198*H198</f>
        <v>0</v>
      </c>
      <c r="U198" s="33"/>
      <c r="V198" s="33"/>
      <c r="W198" s="33"/>
      <c r="X198" s="33"/>
      <c r="Y198" s="33"/>
      <c r="Z198" s="33"/>
      <c r="AA198" s="33"/>
      <c r="AB198" s="33"/>
      <c r="AC198" s="33"/>
      <c r="AD198" s="33"/>
      <c r="AE198" s="33"/>
      <c r="AR198" s="158" t="s">
        <v>148</v>
      </c>
      <c r="AT198" s="158" t="s">
        <v>138</v>
      </c>
      <c r="AU198" s="158" t="s">
        <v>86</v>
      </c>
      <c r="AY198" s="18" t="s">
        <v>127</v>
      </c>
      <c r="BE198" s="159">
        <f>IF(N198="základní",J198,0)</f>
        <v>0</v>
      </c>
      <c r="BF198" s="159">
        <f>IF(N198="snížená",J198,0)</f>
        <v>0</v>
      </c>
      <c r="BG198" s="159">
        <f>IF(N198="zákl. přenesená",J198,0)</f>
        <v>0</v>
      </c>
      <c r="BH198" s="159">
        <f>IF(N198="sníž. přenesená",J198,0)</f>
        <v>0</v>
      </c>
      <c r="BI198" s="159">
        <f>IF(N198="nulová",J198,0)</f>
        <v>0</v>
      </c>
      <c r="BJ198" s="18" t="s">
        <v>86</v>
      </c>
      <c r="BK198" s="159">
        <f>ROUND(I198*H198,2)</f>
        <v>0</v>
      </c>
      <c r="BL198" s="18" t="s">
        <v>148</v>
      </c>
      <c r="BM198" s="158" t="s">
        <v>451</v>
      </c>
    </row>
    <row r="199" spans="1:65" s="2" customFormat="1">
      <c r="A199" s="33"/>
      <c r="B199" s="34"/>
      <c r="C199" s="33"/>
      <c r="D199" s="160" t="s">
        <v>136</v>
      </c>
      <c r="E199" s="33"/>
      <c r="F199" s="161" t="s">
        <v>348</v>
      </c>
      <c r="G199" s="33"/>
      <c r="H199" s="33"/>
      <c r="I199" s="162"/>
      <c r="J199" s="33"/>
      <c r="K199" s="33"/>
      <c r="L199" s="34"/>
      <c r="M199" s="163"/>
      <c r="N199" s="164"/>
      <c r="O199" s="59"/>
      <c r="P199" s="59"/>
      <c r="Q199" s="59"/>
      <c r="R199" s="59"/>
      <c r="S199" s="59"/>
      <c r="T199" s="60"/>
      <c r="U199" s="33"/>
      <c r="V199" s="33"/>
      <c r="W199" s="33"/>
      <c r="X199" s="33"/>
      <c r="Y199" s="33"/>
      <c r="Z199" s="33"/>
      <c r="AA199" s="33"/>
      <c r="AB199" s="33"/>
      <c r="AC199" s="33"/>
      <c r="AD199" s="33"/>
      <c r="AE199" s="33"/>
      <c r="AT199" s="18" t="s">
        <v>136</v>
      </c>
      <c r="AU199" s="18" t="s">
        <v>86</v>
      </c>
    </row>
    <row r="200" spans="1:65" s="2" customFormat="1" ht="37.9" customHeight="1">
      <c r="A200" s="33"/>
      <c r="B200" s="145"/>
      <c r="C200" s="165" t="s">
        <v>306</v>
      </c>
      <c r="D200" s="165" t="s">
        <v>138</v>
      </c>
      <c r="E200" s="166" t="s">
        <v>359</v>
      </c>
      <c r="F200" s="167" t="s">
        <v>360</v>
      </c>
      <c r="G200" s="168" t="s">
        <v>141</v>
      </c>
      <c r="H200" s="169">
        <v>1</v>
      </c>
      <c r="I200" s="170"/>
      <c r="J200" s="171">
        <f>ROUND(I200*H200,2)</f>
        <v>0</v>
      </c>
      <c r="K200" s="172"/>
      <c r="L200" s="173"/>
      <c r="M200" s="174" t="s">
        <v>1</v>
      </c>
      <c r="N200" s="175" t="s">
        <v>43</v>
      </c>
      <c r="O200" s="59"/>
      <c r="P200" s="156">
        <f>O200*H200</f>
        <v>0</v>
      </c>
      <c r="Q200" s="156">
        <v>0</v>
      </c>
      <c r="R200" s="156">
        <f>Q200*H200</f>
        <v>0</v>
      </c>
      <c r="S200" s="156">
        <v>0</v>
      </c>
      <c r="T200" s="157">
        <f>S200*H200</f>
        <v>0</v>
      </c>
      <c r="U200" s="33"/>
      <c r="V200" s="33"/>
      <c r="W200" s="33"/>
      <c r="X200" s="33"/>
      <c r="Y200" s="33"/>
      <c r="Z200" s="33"/>
      <c r="AA200" s="33"/>
      <c r="AB200" s="33"/>
      <c r="AC200" s="33"/>
      <c r="AD200" s="33"/>
      <c r="AE200" s="33"/>
      <c r="AR200" s="158" t="s">
        <v>148</v>
      </c>
      <c r="AT200" s="158" t="s">
        <v>138</v>
      </c>
      <c r="AU200" s="158" t="s">
        <v>86</v>
      </c>
      <c r="AY200" s="18" t="s">
        <v>127</v>
      </c>
      <c r="BE200" s="159">
        <f>IF(N200="základní",J200,0)</f>
        <v>0</v>
      </c>
      <c r="BF200" s="159">
        <f>IF(N200="snížená",J200,0)</f>
        <v>0</v>
      </c>
      <c r="BG200" s="159">
        <f>IF(N200="zákl. přenesená",J200,0)</f>
        <v>0</v>
      </c>
      <c r="BH200" s="159">
        <f>IF(N200="sníž. přenesená",J200,0)</f>
        <v>0</v>
      </c>
      <c r="BI200" s="159">
        <f>IF(N200="nulová",J200,0)</f>
        <v>0</v>
      </c>
      <c r="BJ200" s="18" t="s">
        <v>86</v>
      </c>
      <c r="BK200" s="159">
        <f>ROUND(I200*H200,2)</f>
        <v>0</v>
      </c>
      <c r="BL200" s="18" t="s">
        <v>148</v>
      </c>
      <c r="BM200" s="158" t="s">
        <v>452</v>
      </c>
    </row>
    <row r="201" spans="1:65" s="2" customFormat="1" ht="19.5">
      <c r="A201" s="33"/>
      <c r="B201" s="34"/>
      <c r="C201" s="33"/>
      <c r="D201" s="160" t="s">
        <v>136</v>
      </c>
      <c r="E201" s="33"/>
      <c r="F201" s="161" t="s">
        <v>360</v>
      </c>
      <c r="G201" s="33"/>
      <c r="H201" s="33"/>
      <c r="I201" s="162"/>
      <c r="J201" s="33"/>
      <c r="K201" s="33"/>
      <c r="L201" s="34"/>
      <c r="M201" s="163"/>
      <c r="N201" s="164"/>
      <c r="O201" s="59"/>
      <c r="P201" s="59"/>
      <c r="Q201" s="59"/>
      <c r="R201" s="59"/>
      <c r="S201" s="59"/>
      <c r="T201" s="60"/>
      <c r="U201" s="33"/>
      <c r="V201" s="33"/>
      <c r="W201" s="33"/>
      <c r="X201" s="33"/>
      <c r="Y201" s="33"/>
      <c r="Z201" s="33"/>
      <c r="AA201" s="33"/>
      <c r="AB201" s="33"/>
      <c r="AC201" s="33"/>
      <c r="AD201" s="33"/>
      <c r="AE201" s="33"/>
      <c r="AT201" s="18" t="s">
        <v>136</v>
      </c>
      <c r="AU201" s="18" t="s">
        <v>86</v>
      </c>
    </row>
    <row r="202" spans="1:65" s="2" customFormat="1" ht="33" customHeight="1">
      <c r="A202" s="33"/>
      <c r="B202" s="145"/>
      <c r="C202" s="165" t="s">
        <v>311</v>
      </c>
      <c r="D202" s="165" t="s">
        <v>138</v>
      </c>
      <c r="E202" s="166" t="s">
        <v>363</v>
      </c>
      <c r="F202" s="167" t="s">
        <v>364</v>
      </c>
      <c r="G202" s="168" t="s">
        <v>141</v>
      </c>
      <c r="H202" s="169">
        <v>2</v>
      </c>
      <c r="I202" s="170"/>
      <c r="J202" s="171">
        <f>ROUND(I202*H202,2)</f>
        <v>0</v>
      </c>
      <c r="K202" s="172"/>
      <c r="L202" s="173"/>
      <c r="M202" s="174" t="s">
        <v>1</v>
      </c>
      <c r="N202" s="175" t="s">
        <v>43</v>
      </c>
      <c r="O202" s="59"/>
      <c r="P202" s="156">
        <f>O202*H202</f>
        <v>0</v>
      </c>
      <c r="Q202" s="156">
        <v>0</v>
      </c>
      <c r="R202" s="156">
        <f>Q202*H202</f>
        <v>0</v>
      </c>
      <c r="S202" s="156">
        <v>0</v>
      </c>
      <c r="T202" s="157">
        <f>S202*H202</f>
        <v>0</v>
      </c>
      <c r="U202" s="33"/>
      <c r="V202" s="33"/>
      <c r="W202" s="33"/>
      <c r="X202" s="33"/>
      <c r="Y202" s="33"/>
      <c r="Z202" s="33"/>
      <c r="AA202" s="33"/>
      <c r="AB202" s="33"/>
      <c r="AC202" s="33"/>
      <c r="AD202" s="33"/>
      <c r="AE202" s="33"/>
      <c r="AR202" s="158" t="s">
        <v>148</v>
      </c>
      <c r="AT202" s="158" t="s">
        <v>138</v>
      </c>
      <c r="AU202" s="158" t="s">
        <v>86</v>
      </c>
      <c r="AY202" s="18" t="s">
        <v>127</v>
      </c>
      <c r="BE202" s="159">
        <f>IF(N202="základní",J202,0)</f>
        <v>0</v>
      </c>
      <c r="BF202" s="159">
        <f>IF(N202="snížená",J202,0)</f>
        <v>0</v>
      </c>
      <c r="BG202" s="159">
        <f>IF(N202="zákl. přenesená",J202,0)</f>
        <v>0</v>
      </c>
      <c r="BH202" s="159">
        <f>IF(N202="sníž. přenesená",J202,0)</f>
        <v>0</v>
      </c>
      <c r="BI202" s="159">
        <f>IF(N202="nulová",J202,0)</f>
        <v>0</v>
      </c>
      <c r="BJ202" s="18" t="s">
        <v>86</v>
      </c>
      <c r="BK202" s="159">
        <f>ROUND(I202*H202,2)</f>
        <v>0</v>
      </c>
      <c r="BL202" s="18" t="s">
        <v>148</v>
      </c>
      <c r="BM202" s="158" t="s">
        <v>453</v>
      </c>
    </row>
    <row r="203" spans="1:65" s="2" customFormat="1" ht="19.5">
      <c r="A203" s="33"/>
      <c r="B203" s="34"/>
      <c r="C203" s="33"/>
      <c r="D203" s="160" t="s">
        <v>136</v>
      </c>
      <c r="E203" s="33"/>
      <c r="F203" s="161" t="s">
        <v>364</v>
      </c>
      <c r="G203" s="33"/>
      <c r="H203" s="33"/>
      <c r="I203" s="162"/>
      <c r="J203" s="33"/>
      <c r="K203" s="33"/>
      <c r="L203" s="34"/>
      <c r="M203" s="163"/>
      <c r="N203" s="164"/>
      <c r="O203" s="59"/>
      <c r="P203" s="59"/>
      <c r="Q203" s="59"/>
      <c r="R203" s="59"/>
      <c r="S203" s="59"/>
      <c r="T203" s="60"/>
      <c r="U203" s="33"/>
      <c r="V203" s="33"/>
      <c r="W203" s="33"/>
      <c r="X203" s="33"/>
      <c r="Y203" s="33"/>
      <c r="Z203" s="33"/>
      <c r="AA203" s="33"/>
      <c r="AB203" s="33"/>
      <c r="AC203" s="33"/>
      <c r="AD203" s="33"/>
      <c r="AE203" s="33"/>
      <c r="AT203" s="18" t="s">
        <v>136</v>
      </c>
      <c r="AU203" s="18" t="s">
        <v>86</v>
      </c>
    </row>
    <row r="204" spans="1:65" s="2" customFormat="1" ht="21.75" customHeight="1">
      <c r="A204" s="33"/>
      <c r="B204" s="145"/>
      <c r="C204" s="146" t="s">
        <v>316</v>
      </c>
      <c r="D204" s="146" t="s">
        <v>130</v>
      </c>
      <c r="E204" s="147" t="s">
        <v>371</v>
      </c>
      <c r="F204" s="148" t="s">
        <v>372</v>
      </c>
      <c r="G204" s="149" t="s">
        <v>141</v>
      </c>
      <c r="H204" s="150">
        <v>5</v>
      </c>
      <c r="I204" s="151"/>
      <c r="J204" s="152">
        <f>ROUND(I204*H204,2)</f>
        <v>0</v>
      </c>
      <c r="K204" s="153"/>
      <c r="L204" s="34"/>
      <c r="M204" s="154" t="s">
        <v>1</v>
      </c>
      <c r="N204" s="155" t="s">
        <v>43</v>
      </c>
      <c r="O204" s="59"/>
      <c r="P204" s="156">
        <f>O204*H204</f>
        <v>0</v>
      </c>
      <c r="Q204" s="156">
        <v>0</v>
      </c>
      <c r="R204" s="156">
        <f>Q204*H204</f>
        <v>0</v>
      </c>
      <c r="S204" s="156">
        <v>0</v>
      </c>
      <c r="T204" s="157">
        <f>S204*H204</f>
        <v>0</v>
      </c>
      <c r="U204" s="33"/>
      <c r="V204" s="33"/>
      <c r="W204" s="33"/>
      <c r="X204" s="33"/>
      <c r="Y204" s="33"/>
      <c r="Z204" s="33"/>
      <c r="AA204" s="33"/>
      <c r="AB204" s="33"/>
      <c r="AC204" s="33"/>
      <c r="AD204" s="33"/>
      <c r="AE204" s="33"/>
      <c r="AR204" s="158" t="s">
        <v>168</v>
      </c>
      <c r="AT204" s="158" t="s">
        <v>130</v>
      </c>
      <c r="AU204" s="158" t="s">
        <v>86</v>
      </c>
      <c r="AY204" s="18" t="s">
        <v>127</v>
      </c>
      <c r="BE204" s="159">
        <f>IF(N204="základní",J204,0)</f>
        <v>0</v>
      </c>
      <c r="BF204" s="159">
        <f>IF(N204="snížená",J204,0)</f>
        <v>0</v>
      </c>
      <c r="BG204" s="159">
        <f>IF(N204="zákl. přenesená",J204,0)</f>
        <v>0</v>
      </c>
      <c r="BH204" s="159">
        <f>IF(N204="sníž. přenesená",J204,0)</f>
        <v>0</v>
      </c>
      <c r="BI204" s="159">
        <f>IF(N204="nulová",J204,0)</f>
        <v>0</v>
      </c>
      <c r="BJ204" s="18" t="s">
        <v>86</v>
      </c>
      <c r="BK204" s="159">
        <f>ROUND(I204*H204,2)</f>
        <v>0</v>
      </c>
      <c r="BL204" s="18" t="s">
        <v>168</v>
      </c>
      <c r="BM204" s="158" t="s">
        <v>454</v>
      </c>
    </row>
    <row r="205" spans="1:65" s="2" customFormat="1" ht="58.5">
      <c r="A205" s="33"/>
      <c r="B205" s="34"/>
      <c r="C205" s="33"/>
      <c r="D205" s="160" t="s">
        <v>136</v>
      </c>
      <c r="E205" s="33"/>
      <c r="F205" s="161" t="s">
        <v>374</v>
      </c>
      <c r="G205" s="33"/>
      <c r="H205" s="33"/>
      <c r="I205" s="162"/>
      <c r="J205" s="33"/>
      <c r="K205" s="33"/>
      <c r="L205" s="34"/>
      <c r="M205" s="163"/>
      <c r="N205" s="164"/>
      <c r="O205" s="59"/>
      <c r="P205" s="59"/>
      <c r="Q205" s="59"/>
      <c r="R205" s="59"/>
      <c r="S205" s="59"/>
      <c r="T205" s="60"/>
      <c r="U205" s="33"/>
      <c r="V205" s="33"/>
      <c r="W205" s="33"/>
      <c r="X205" s="33"/>
      <c r="Y205" s="33"/>
      <c r="Z205" s="33"/>
      <c r="AA205" s="33"/>
      <c r="AB205" s="33"/>
      <c r="AC205" s="33"/>
      <c r="AD205" s="33"/>
      <c r="AE205" s="33"/>
      <c r="AT205" s="18" t="s">
        <v>136</v>
      </c>
      <c r="AU205" s="18" t="s">
        <v>86</v>
      </c>
    </row>
    <row r="206" spans="1:65" s="2" customFormat="1" ht="24.2" customHeight="1">
      <c r="A206" s="33"/>
      <c r="B206" s="145"/>
      <c r="C206" s="146" t="s">
        <v>320</v>
      </c>
      <c r="D206" s="146" t="s">
        <v>130</v>
      </c>
      <c r="E206" s="147" t="s">
        <v>376</v>
      </c>
      <c r="F206" s="148" t="s">
        <v>377</v>
      </c>
      <c r="G206" s="149" t="s">
        <v>141</v>
      </c>
      <c r="H206" s="150">
        <v>3</v>
      </c>
      <c r="I206" s="151"/>
      <c r="J206" s="152">
        <f>ROUND(I206*H206,2)</f>
        <v>0</v>
      </c>
      <c r="K206" s="153"/>
      <c r="L206" s="34"/>
      <c r="M206" s="154" t="s">
        <v>1</v>
      </c>
      <c r="N206" s="155" t="s">
        <v>43</v>
      </c>
      <c r="O206" s="59"/>
      <c r="P206" s="156">
        <f>O206*H206</f>
        <v>0</v>
      </c>
      <c r="Q206" s="156">
        <v>0</v>
      </c>
      <c r="R206" s="156">
        <f>Q206*H206</f>
        <v>0</v>
      </c>
      <c r="S206" s="156">
        <v>0</v>
      </c>
      <c r="T206" s="157">
        <f>S206*H206</f>
        <v>0</v>
      </c>
      <c r="U206" s="33"/>
      <c r="V206" s="33"/>
      <c r="W206" s="33"/>
      <c r="X206" s="33"/>
      <c r="Y206" s="33"/>
      <c r="Z206" s="33"/>
      <c r="AA206" s="33"/>
      <c r="AB206" s="33"/>
      <c r="AC206" s="33"/>
      <c r="AD206" s="33"/>
      <c r="AE206" s="33"/>
      <c r="AR206" s="158" t="s">
        <v>168</v>
      </c>
      <c r="AT206" s="158" t="s">
        <v>130</v>
      </c>
      <c r="AU206" s="158" t="s">
        <v>86</v>
      </c>
      <c r="AY206" s="18" t="s">
        <v>127</v>
      </c>
      <c r="BE206" s="159">
        <f>IF(N206="základní",J206,0)</f>
        <v>0</v>
      </c>
      <c r="BF206" s="159">
        <f>IF(N206="snížená",J206,0)</f>
        <v>0</v>
      </c>
      <c r="BG206" s="159">
        <f>IF(N206="zákl. přenesená",J206,0)</f>
        <v>0</v>
      </c>
      <c r="BH206" s="159">
        <f>IF(N206="sníž. přenesená",J206,0)</f>
        <v>0</v>
      </c>
      <c r="BI206" s="159">
        <f>IF(N206="nulová",J206,0)</f>
        <v>0</v>
      </c>
      <c r="BJ206" s="18" t="s">
        <v>86</v>
      </c>
      <c r="BK206" s="159">
        <f>ROUND(I206*H206,2)</f>
        <v>0</v>
      </c>
      <c r="BL206" s="18" t="s">
        <v>168</v>
      </c>
      <c r="BM206" s="158" t="s">
        <v>455</v>
      </c>
    </row>
    <row r="207" spans="1:65" s="2" customFormat="1" ht="39">
      <c r="A207" s="33"/>
      <c r="B207" s="34"/>
      <c r="C207" s="33"/>
      <c r="D207" s="160" t="s">
        <v>136</v>
      </c>
      <c r="E207" s="33"/>
      <c r="F207" s="161" t="s">
        <v>379</v>
      </c>
      <c r="G207" s="33"/>
      <c r="H207" s="33"/>
      <c r="I207" s="162"/>
      <c r="J207" s="33"/>
      <c r="K207" s="33"/>
      <c r="L207" s="34"/>
      <c r="M207" s="163"/>
      <c r="N207" s="164"/>
      <c r="O207" s="59"/>
      <c r="P207" s="59"/>
      <c r="Q207" s="59"/>
      <c r="R207" s="59"/>
      <c r="S207" s="59"/>
      <c r="T207" s="60"/>
      <c r="U207" s="33"/>
      <c r="V207" s="33"/>
      <c r="W207" s="33"/>
      <c r="X207" s="33"/>
      <c r="Y207" s="33"/>
      <c r="Z207" s="33"/>
      <c r="AA207" s="33"/>
      <c r="AB207" s="33"/>
      <c r="AC207" s="33"/>
      <c r="AD207" s="33"/>
      <c r="AE207" s="33"/>
      <c r="AT207" s="18" t="s">
        <v>136</v>
      </c>
      <c r="AU207" s="18" t="s">
        <v>86</v>
      </c>
    </row>
    <row r="208" spans="1:65" s="2" customFormat="1" ht="21.75" customHeight="1">
      <c r="A208" s="33"/>
      <c r="B208" s="145"/>
      <c r="C208" s="146" t="s">
        <v>325</v>
      </c>
      <c r="D208" s="146" t="s">
        <v>130</v>
      </c>
      <c r="E208" s="147" t="s">
        <v>381</v>
      </c>
      <c r="F208" s="148" t="s">
        <v>382</v>
      </c>
      <c r="G208" s="149" t="s">
        <v>141</v>
      </c>
      <c r="H208" s="150">
        <v>1</v>
      </c>
      <c r="I208" s="151"/>
      <c r="J208" s="152">
        <f>ROUND(I208*H208,2)</f>
        <v>0</v>
      </c>
      <c r="K208" s="153"/>
      <c r="L208" s="34"/>
      <c r="M208" s="154" t="s">
        <v>1</v>
      </c>
      <c r="N208" s="155" t="s">
        <v>43</v>
      </c>
      <c r="O208" s="59"/>
      <c r="P208" s="156">
        <f>O208*H208</f>
        <v>0</v>
      </c>
      <c r="Q208" s="156">
        <v>0</v>
      </c>
      <c r="R208" s="156">
        <f>Q208*H208</f>
        <v>0</v>
      </c>
      <c r="S208" s="156">
        <v>0</v>
      </c>
      <c r="T208" s="157">
        <f>S208*H208</f>
        <v>0</v>
      </c>
      <c r="U208" s="33"/>
      <c r="V208" s="33"/>
      <c r="W208" s="33"/>
      <c r="X208" s="33"/>
      <c r="Y208" s="33"/>
      <c r="Z208" s="33"/>
      <c r="AA208" s="33"/>
      <c r="AB208" s="33"/>
      <c r="AC208" s="33"/>
      <c r="AD208" s="33"/>
      <c r="AE208" s="33"/>
      <c r="AR208" s="158" t="s">
        <v>168</v>
      </c>
      <c r="AT208" s="158" t="s">
        <v>130</v>
      </c>
      <c r="AU208" s="158" t="s">
        <v>86</v>
      </c>
      <c r="AY208" s="18" t="s">
        <v>127</v>
      </c>
      <c r="BE208" s="159">
        <f>IF(N208="základní",J208,0)</f>
        <v>0</v>
      </c>
      <c r="BF208" s="159">
        <f>IF(N208="snížená",J208,0)</f>
        <v>0</v>
      </c>
      <c r="BG208" s="159">
        <f>IF(N208="zákl. přenesená",J208,0)</f>
        <v>0</v>
      </c>
      <c r="BH208" s="159">
        <f>IF(N208="sníž. přenesená",J208,0)</f>
        <v>0</v>
      </c>
      <c r="BI208" s="159">
        <f>IF(N208="nulová",J208,0)</f>
        <v>0</v>
      </c>
      <c r="BJ208" s="18" t="s">
        <v>86</v>
      </c>
      <c r="BK208" s="159">
        <f>ROUND(I208*H208,2)</f>
        <v>0</v>
      </c>
      <c r="BL208" s="18" t="s">
        <v>168</v>
      </c>
      <c r="BM208" s="158" t="s">
        <v>456</v>
      </c>
    </row>
    <row r="209" spans="1:65" s="2" customFormat="1" ht="39">
      <c r="A209" s="33"/>
      <c r="B209" s="34"/>
      <c r="C209" s="33"/>
      <c r="D209" s="160" t="s">
        <v>136</v>
      </c>
      <c r="E209" s="33"/>
      <c r="F209" s="161" t="s">
        <v>384</v>
      </c>
      <c r="G209" s="33"/>
      <c r="H209" s="33"/>
      <c r="I209" s="162"/>
      <c r="J209" s="33"/>
      <c r="K209" s="33"/>
      <c r="L209" s="34"/>
      <c r="M209" s="163"/>
      <c r="N209" s="164"/>
      <c r="O209" s="59"/>
      <c r="P209" s="59"/>
      <c r="Q209" s="59"/>
      <c r="R209" s="59"/>
      <c r="S209" s="59"/>
      <c r="T209" s="60"/>
      <c r="U209" s="33"/>
      <c r="V209" s="33"/>
      <c r="W209" s="33"/>
      <c r="X209" s="33"/>
      <c r="Y209" s="33"/>
      <c r="Z209" s="33"/>
      <c r="AA209" s="33"/>
      <c r="AB209" s="33"/>
      <c r="AC209" s="33"/>
      <c r="AD209" s="33"/>
      <c r="AE209" s="33"/>
      <c r="AT209" s="18" t="s">
        <v>136</v>
      </c>
      <c r="AU209" s="18" t="s">
        <v>86</v>
      </c>
    </row>
    <row r="210" spans="1:65" s="2" customFormat="1" ht="16.5" customHeight="1">
      <c r="A210" s="33"/>
      <c r="B210" s="145"/>
      <c r="C210" s="146" t="s">
        <v>330</v>
      </c>
      <c r="D210" s="146" t="s">
        <v>130</v>
      </c>
      <c r="E210" s="147" t="s">
        <v>386</v>
      </c>
      <c r="F210" s="148" t="s">
        <v>387</v>
      </c>
      <c r="G210" s="149" t="s">
        <v>141</v>
      </c>
      <c r="H210" s="150">
        <v>5</v>
      </c>
      <c r="I210" s="151"/>
      <c r="J210" s="152">
        <f>ROUND(I210*H210,2)</f>
        <v>0</v>
      </c>
      <c r="K210" s="153"/>
      <c r="L210" s="34"/>
      <c r="M210" s="154" t="s">
        <v>1</v>
      </c>
      <c r="N210" s="155" t="s">
        <v>43</v>
      </c>
      <c r="O210" s="59"/>
      <c r="P210" s="156">
        <f>O210*H210</f>
        <v>0</v>
      </c>
      <c r="Q210" s="156">
        <v>0</v>
      </c>
      <c r="R210" s="156">
        <f>Q210*H210</f>
        <v>0</v>
      </c>
      <c r="S210" s="156">
        <v>0</v>
      </c>
      <c r="T210" s="157">
        <f>S210*H210</f>
        <v>0</v>
      </c>
      <c r="U210" s="33"/>
      <c r="V210" s="33"/>
      <c r="W210" s="33"/>
      <c r="X210" s="33"/>
      <c r="Y210" s="33"/>
      <c r="Z210" s="33"/>
      <c r="AA210" s="33"/>
      <c r="AB210" s="33"/>
      <c r="AC210" s="33"/>
      <c r="AD210" s="33"/>
      <c r="AE210" s="33"/>
      <c r="AR210" s="158" t="s">
        <v>168</v>
      </c>
      <c r="AT210" s="158" t="s">
        <v>130</v>
      </c>
      <c r="AU210" s="158" t="s">
        <v>86</v>
      </c>
      <c r="AY210" s="18" t="s">
        <v>127</v>
      </c>
      <c r="BE210" s="159">
        <f>IF(N210="základní",J210,0)</f>
        <v>0</v>
      </c>
      <c r="BF210" s="159">
        <f>IF(N210="snížená",J210,0)</f>
        <v>0</v>
      </c>
      <c r="BG210" s="159">
        <f>IF(N210="zákl. přenesená",J210,0)</f>
        <v>0</v>
      </c>
      <c r="BH210" s="159">
        <f>IF(N210="sníž. přenesená",J210,0)</f>
        <v>0</v>
      </c>
      <c r="BI210" s="159">
        <f>IF(N210="nulová",J210,0)</f>
        <v>0</v>
      </c>
      <c r="BJ210" s="18" t="s">
        <v>86</v>
      </c>
      <c r="BK210" s="159">
        <f>ROUND(I210*H210,2)</f>
        <v>0</v>
      </c>
      <c r="BL210" s="18" t="s">
        <v>168</v>
      </c>
      <c r="BM210" s="158" t="s">
        <v>457</v>
      </c>
    </row>
    <row r="211" spans="1:65" s="2" customFormat="1" ht="29.25">
      <c r="A211" s="33"/>
      <c r="B211" s="34"/>
      <c r="C211" s="33"/>
      <c r="D211" s="160" t="s">
        <v>136</v>
      </c>
      <c r="E211" s="33"/>
      <c r="F211" s="161" t="s">
        <v>389</v>
      </c>
      <c r="G211" s="33"/>
      <c r="H211" s="33"/>
      <c r="I211" s="162"/>
      <c r="J211" s="33"/>
      <c r="K211" s="33"/>
      <c r="L211" s="34"/>
      <c r="M211" s="163"/>
      <c r="N211" s="164"/>
      <c r="O211" s="59"/>
      <c r="P211" s="59"/>
      <c r="Q211" s="59"/>
      <c r="R211" s="59"/>
      <c r="S211" s="59"/>
      <c r="T211" s="60"/>
      <c r="U211" s="33"/>
      <c r="V211" s="33"/>
      <c r="W211" s="33"/>
      <c r="X211" s="33"/>
      <c r="Y211" s="33"/>
      <c r="Z211" s="33"/>
      <c r="AA211" s="33"/>
      <c r="AB211" s="33"/>
      <c r="AC211" s="33"/>
      <c r="AD211" s="33"/>
      <c r="AE211" s="33"/>
      <c r="AT211" s="18" t="s">
        <v>136</v>
      </c>
      <c r="AU211" s="18" t="s">
        <v>86</v>
      </c>
    </row>
    <row r="212" spans="1:65" s="2" customFormat="1" ht="24.2" customHeight="1">
      <c r="A212" s="33"/>
      <c r="B212" s="145"/>
      <c r="C212" s="146" t="s">
        <v>334</v>
      </c>
      <c r="D212" s="146" t="s">
        <v>130</v>
      </c>
      <c r="E212" s="147" t="s">
        <v>391</v>
      </c>
      <c r="F212" s="148" t="s">
        <v>392</v>
      </c>
      <c r="G212" s="149" t="s">
        <v>141</v>
      </c>
      <c r="H212" s="150">
        <v>1</v>
      </c>
      <c r="I212" s="151"/>
      <c r="J212" s="152">
        <f>ROUND(I212*H212,2)</f>
        <v>0</v>
      </c>
      <c r="K212" s="153"/>
      <c r="L212" s="34"/>
      <c r="M212" s="154" t="s">
        <v>1</v>
      </c>
      <c r="N212" s="155" t="s">
        <v>43</v>
      </c>
      <c r="O212" s="59"/>
      <c r="P212" s="156">
        <f>O212*H212</f>
        <v>0</v>
      </c>
      <c r="Q212" s="156">
        <v>0</v>
      </c>
      <c r="R212" s="156">
        <f>Q212*H212</f>
        <v>0</v>
      </c>
      <c r="S212" s="156">
        <v>0</v>
      </c>
      <c r="T212" s="157">
        <f>S212*H212</f>
        <v>0</v>
      </c>
      <c r="U212" s="33"/>
      <c r="V212" s="33"/>
      <c r="W212" s="33"/>
      <c r="X212" s="33"/>
      <c r="Y212" s="33"/>
      <c r="Z212" s="33"/>
      <c r="AA212" s="33"/>
      <c r="AB212" s="33"/>
      <c r="AC212" s="33"/>
      <c r="AD212" s="33"/>
      <c r="AE212" s="33"/>
      <c r="AR212" s="158" t="s">
        <v>168</v>
      </c>
      <c r="AT212" s="158" t="s">
        <v>130</v>
      </c>
      <c r="AU212" s="158" t="s">
        <v>86</v>
      </c>
      <c r="AY212" s="18" t="s">
        <v>127</v>
      </c>
      <c r="BE212" s="159">
        <f>IF(N212="základní",J212,0)</f>
        <v>0</v>
      </c>
      <c r="BF212" s="159">
        <f>IF(N212="snížená",J212,0)</f>
        <v>0</v>
      </c>
      <c r="BG212" s="159">
        <f>IF(N212="zákl. přenesená",J212,0)</f>
        <v>0</v>
      </c>
      <c r="BH212" s="159">
        <f>IF(N212="sníž. přenesená",J212,0)</f>
        <v>0</v>
      </c>
      <c r="BI212" s="159">
        <f>IF(N212="nulová",J212,0)</f>
        <v>0</v>
      </c>
      <c r="BJ212" s="18" t="s">
        <v>86</v>
      </c>
      <c r="BK212" s="159">
        <f>ROUND(I212*H212,2)</f>
        <v>0</v>
      </c>
      <c r="BL212" s="18" t="s">
        <v>168</v>
      </c>
      <c r="BM212" s="158" t="s">
        <v>458</v>
      </c>
    </row>
    <row r="213" spans="1:65" s="2" customFormat="1" ht="29.25">
      <c r="A213" s="33"/>
      <c r="B213" s="34"/>
      <c r="C213" s="33"/>
      <c r="D213" s="160" t="s">
        <v>136</v>
      </c>
      <c r="E213" s="33"/>
      <c r="F213" s="161" t="s">
        <v>394</v>
      </c>
      <c r="G213" s="33"/>
      <c r="H213" s="33"/>
      <c r="I213" s="162"/>
      <c r="J213" s="33"/>
      <c r="K213" s="33"/>
      <c r="L213" s="34"/>
      <c r="M213" s="163"/>
      <c r="N213" s="164"/>
      <c r="O213" s="59"/>
      <c r="P213" s="59"/>
      <c r="Q213" s="59"/>
      <c r="R213" s="59"/>
      <c r="S213" s="59"/>
      <c r="T213" s="60"/>
      <c r="U213" s="33"/>
      <c r="V213" s="33"/>
      <c r="W213" s="33"/>
      <c r="X213" s="33"/>
      <c r="Y213" s="33"/>
      <c r="Z213" s="33"/>
      <c r="AA213" s="33"/>
      <c r="AB213" s="33"/>
      <c r="AC213" s="33"/>
      <c r="AD213" s="33"/>
      <c r="AE213" s="33"/>
      <c r="AT213" s="18" t="s">
        <v>136</v>
      </c>
      <c r="AU213" s="18" t="s">
        <v>86</v>
      </c>
    </row>
    <row r="214" spans="1:65" s="2" customFormat="1" ht="24.2" customHeight="1">
      <c r="A214" s="33"/>
      <c r="B214" s="145"/>
      <c r="C214" s="146" t="s">
        <v>338</v>
      </c>
      <c r="D214" s="146" t="s">
        <v>130</v>
      </c>
      <c r="E214" s="147" t="s">
        <v>396</v>
      </c>
      <c r="F214" s="148" t="s">
        <v>397</v>
      </c>
      <c r="G214" s="149" t="s">
        <v>141</v>
      </c>
      <c r="H214" s="150">
        <v>70</v>
      </c>
      <c r="I214" s="151"/>
      <c r="J214" s="152">
        <f>ROUND(I214*H214,2)</f>
        <v>0</v>
      </c>
      <c r="K214" s="153"/>
      <c r="L214" s="34"/>
      <c r="M214" s="154" t="s">
        <v>1</v>
      </c>
      <c r="N214" s="155" t="s">
        <v>43</v>
      </c>
      <c r="O214" s="59"/>
      <c r="P214" s="156">
        <f>O214*H214</f>
        <v>0</v>
      </c>
      <c r="Q214" s="156">
        <v>0</v>
      </c>
      <c r="R214" s="156">
        <f>Q214*H214</f>
        <v>0</v>
      </c>
      <c r="S214" s="156">
        <v>0</v>
      </c>
      <c r="T214" s="157">
        <f>S214*H214</f>
        <v>0</v>
      </c>
      <c r="U214" s="33"/>
      <c r="V214" s="33"/>
      <c r="W214" s="33"/>
      <c r="X214" s="33"/>
      <c r="Y214" s="33"/>
      <c r="Z214" s="33"/>
      <c r="AA214" s="33"/>
      <c r="AB214" s="33"/>
      <c r="AC214" s="33"/>
      <c r="AD214" s="33"/>
      <c r="AE214" s="33"/>
      <c r="AR214" s="158" t="s">
        <v>168</v>
      </c>
      <c r="AT214" s="158" t="s">
        <v>130</v>
      </c>
      <c r="AU214" s="158" t="s">
        <v>86</v>
      </c>
      <c r="AY214" s="18" t="s">
        <v>127</v>
      </c>
      <c r="BE214" s="159">
        <f>IF(N214="základní",J214,0)</f>
        <v>0</v>
      </c>
      <c r="BF214" s="159">
        <f>IF(N214="snížená",J214,0)</f>
        <v>0</v>
      </c>
      <c r="BG214" s="159">
        <f>IF(N214="zákl. přenesená",J214,0)</f>
        <v>0</v>
      </c>
      <c r="BH214" s="159">
        <f>IF(N214="sníž. přenesená",J214,0)</f>
        <v>0</v>
      </c>
      <c r="BI214" s="159">
        <f>IF(N214="nulová",J214,0)</f>
        <v>0</v>
      </c>
      <c r="BJ214" s="18" t="s">
        <v>86</v>
      </c>
      <c r="BK214" s="159">
        <f>ROUND(I214*H214,2)</f>
        <v>0</v>
      </c>
      <c r="BL214" s="18" t="s">
        <v>168</v>
      </c>
      <c r="BM214" s="158" t="s">
        <v>459</v>
      </c>
    </row>
    <row r="215" spans="1:65" s="2" customFormat="1" ht="87.75">
      <c r="A215" s="33"/>
      <c r="B215" s="34"/>
      <c r="C215" s="33"/>
      <c r="D215" s="160" t="s">
        <v>136</v>
      </c>
      <c r="E215" s="33"/>
      <c r="F215" s="161" t="s">
        <v>399</v>
      </c>
      <c r="G215" s="33"/>
      <c r="H215" s="33"/>
      <c r="I215" s="162"/>
      <c r="J215" s="33"/>
      <c r="K215" s="33"/>
      <c r="L215" s="34"/>
      <c r="M215" s="163"/>
      <c r="N215" s="164"/>
      <c r="O215" s="59"/>
      <c r="P215" s="59"/>
      <c r="Q215" s="59"/>
      <c r="R215" s="59"/>
      <c r="S215" s="59"/>
      <c r="T215" s="60"/>
      <c r="U215" s="33"/>
      <c r="V215" s="33"/>
      <c r="W215" s="33"/>
      <c r="X215" s="33"/>
      <c r="Y215" s="33"/>
      <c r="Z215" s="33"/>
      <c r="AA215" s="33"/>
      <c r="AB215" s="33"/>
      <c r="AC215" s="33"/>
      <c r="AD215" s="33"/>
      <c r="AE215" s="33"/>
      <c r="AT215" s="18" t="s">
        <v>136</v>
      </c>
      <c r="AU215" s="18" t="s">
        <v>86</v>
      </c>
    </row>
    <row r="216" spans="1:65" s="2" customFormat="1" ht="16.5" customHeight="1">
      <c r="A216" s="33"/>
      <c r="B216" s="145"/>
      <c r="C216" s="146" t="s">
        <v>342</v>
      </c>
      <c r="D216" s="146" t="s">
        <v>130</v>
      </c>
      <c r="E216" s="147" t="s">
        <v>460</v>
      </c>
      <c r="F216" s="148" t="s">
        <v>461</v>
      </c>
      <c r="G216" s="149" t="s">
        <v>141</v>
      </c>
      <c r="H216" s="150">
        <v>1</v>
      </c>
      <c r="I216" s="151"/>
      <c r="J216" s="152">
        <f>ROUND(I216*H216,2)</f>
        <v>0</v>
      </c>
      <c r="K216" s="153"/>
      <c r="L216" s="34"/>
      <c r="M216" s="154" t="s">
        <v>1</v>
      </c>
      <c r="N216" s="155" t="s">
        <v>43</v>
      </c>
      <c r="O216" s="59"/>
      <c r="P216" s="156">
        <f>O216*H216</f>
        <v>0</v>
      </c>
      <c r="Q216" s="156">
        <v>0</v>
      </c>
      <c r="R216" s="156">
        <f>Q216*H216</f>
        <v>0</v>
      </c>
      <c r="S216" s="156">
        <v>0</v>
      </c>
      <c r="T216" s="157">
        <f>S216*H216</f>
        <v>0</v>
      </c>
      <c r="U216" s="33"/>
      <c r="V216" s="33"/>
      <c r="W216" s="33"/>
      <c r="X216" s="33"/>
      <c r="Y216" s="33"/>
      <c r="Z216" s="33"/>
      <c r="AA216" s="33"/>
      <c r="AB216" s="33"/>
      <c r="AC216" s="33"/>
      <c r="AD216" s="33"/>
      <c r="AE216" s="33"/>
      <c r="AR216" s="158" t="s">
        <v>168</v>
      </c>
      <c r="AT216" s="158" t="s">
        <v>130</v>
      </c>
      <c r="AU216" s="158" t="s">
        <v>86</v>
      </c>
      <c r="AY216" s="18" t="s">
        <v>127</v>
      </c>
      <c r="BE216" s="159">
        <f>IF(N216="základní",J216,0)</f>
        <v>0</v>
      </c>
      <c r="BF216" s="159">
        <f>IF(N216="snížená",J216,0)</f>
        <v>0</v>
      </c>
      <c r="BG216" s="159">
        <f>IF(N216="zákl. přenesená",J216,0)</f>
        <v>0</v>
      </c>
      <c r="BH216" s="159">
        <f>IF(N216="sníž. přenesená",J216,0)</f>
        <v>0</v>
      </c>
      <c r="BI216" s="159">
        <f>IF(N216="nulová",J216,0)</f>
        <v>0</v>
      </c>
      <c r="BJ216" s="18" t="s">
        <v>86</v>
      </c>
      <c r="BK216" s="159">
        <f>ROUND(I216*H216,2)</f>
        <v>0</v>
      </c>
      <c r="BL216" s="18" t="s">
        <v>168</v>
      </c>
      <c r="BM216" s="158" t="s">
        <v>462</v>
      </c>
    </row>
    <row r="217" spans="1:65" s="2" customFormat="1">
      <c r="A217" s="33"/>
      <c r="B217" s="34"/>
      <c r="C217" s="33"/>
      <c r="D217" s="160" t="s">
        <v>136</v>
      </c>
      <c r="E217" s="33"/>
      <c r="F217" s="161" t="s">
        <v>461</v>
      </c>
      <c r="G217" s="33"/>
      <c r="H217" s="33"/>
      <c r="I217" s="162"/>
      <c r="J217" s="33"/>
      <c r="K217" s="33"/>
      <c r="L217" s="34"/>
      <c r="M217" s="176"/>
      <c r="N217" s="177"/>
      <c r="O217" s="178"/>
      <c r="P217" s="178"/>
      <c r="Q217" s="178"/>
      <c r="R217" s="178"/>
      <c r="S217" s="178"/>
      <c r="T217" s="179"/>
      <c r="U217" s="33"/>
      <c r="V217" s="33"/>
      <c r="W217" s="33"/>
      <c r="X217" s="33"/>
      <c r="Y217" s="33"/>
      <c r="Z217" s="33"/>
      <c r="AA217" s="33"/>
      <c r="AB217" s="33"/>
      <c r="AC217" s="33"/>
      <c r="AD217" s="33"/>
      <c r="AE217" s="33"/>
      <c r="AT217" s="18" t="s">
        <v>136</v>
      </c>
      <c r="AU217" s="18" t="s">
        <v>86</v>
      </c>
    </row>
    <row r="218" spans="1:65" s="2" customFormat="1" ht="6.95" customHeight="1">
      <c r="A218" s="33"/>
      <c r="B218" s="48"/>
      <c r="C218" s="49"/>
      <c r="D218" s="49"/>
      <c r="E218" s="49"/>
      <c r="F218" s="49"/>
      <c r="G218" s="49"/>
      <c r="H218" s="49"/>
      <c r="I218" s="49"/>
      <c r="J218" s="49"/>
      <c r="K218" s="49"/>
      <c r="L218" s="34"/>
      <c r="M218" s="33"/>
      <c r="O218" s="33"/>
      <c r="P218" s="33"/>
      <c r="Q218" s="33"/>
      <c r="R218" s="33"/>
      <c r="S218" s="33"/>
      <c r="T218" s="33"/>
      <c r="U218" s="33"/>
      <c r="V218" s="33"/>
      <c r="W218" s="33"/>
      <c r="X218" s="33"/>
      <c r="Y218" s="33"/>
      <c r="Z218" s="33"/>
      <c r="AA218" s="33"/>
      <c r="AB218" s="33"/>
      <c r="AC218" s="33"/>
      <c r="AD218" s="33"/>
      <c r="AE218" s="33"/>
    </row>
  </sheetData>
  <autoFilter ref="C118:K217"/>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9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41"/>
      <c r="N2" s="241"/>
      <c r="O2" s="241"/>
      <c r="P2" s="241"/>
      <c r="Q2" s="241"/>
      <c r="R2" s="241"/>
      <c r="S2" s="241"/>
      <c r="T2" s="241"/>
      <c r="U2" s="241"/>
      <c r="V2" s="241"/>
      <c r="AT2" s="18" t="s">
        <v>94</v>
      </c>
    </row>
    <row r="3" spans="1:46" s="1" customFormat="1" ht="6.95" customHeight="1">
      <c r="B3" s="19"/>
      <c r="C3" s="20"/>
      <c r="D3" s="20"/>
      <c r="E3" s="20"/>
      <c r="F3" s="20"/>
      <c r="G3" s="20"/>
      <c r="H3" s="20"/>
      <c r="I3" s="20"/>
      <c r="J3" s="20"/>
      <c r="K3" s="20"/>
      <c r="L3" s="21"/>
      <c r="AT3" s="18" t="s">
        <v>88</v>
      </c>
    </row>
    <row r="4" spans="1:46" s="1" customFormat="1" ht="24.95" customHeight="1">
      <c r="B4" s="21"/>
      <c r="D4" s="22" t="s">
        <v>101</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5" t="str">
        <f>'Rekapitulace stavby'!K6</f>
        <v>Oprava výhybek č. 1,2,3,4,5,6,7 a 8 v žst. Jihlava</v>
      </c>
      <c r="F7" s="256"/>
      <c r="G7" s="256"/>
      <c r="H7" s="256"/>
      <c r="L7" s="21"/>
    </row>
    <row r="8" spans="1:46" s="2" customFormat="1" ht="12" customHeight="1">
      <c r="A8" s="33"/>
      <c r="B8" s="34"/>
      <c r="C8" s="33"/>
      <c r="D8" s="28" t="s">
        <v>102</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4" t="s">
        <v>463</v>
      </c>
      <c r="F9" s="254"/>
      <c r="G9" s="254"/>
      <c r="H9" s="254"/>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Vyplň údaj</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23</v>
      </c>
      <c r="E14" s="33"/>
      <c r="F14" s="33"/>
      <c r="G14" s="33"/>
      <c r="H14" s="33"/>
      <c r="I14" s="28" t="s">
        <v>24</v>
      </c>
      <c r="J14" s="26" t="s">
        <v>25</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28</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29</v>
      </c>
      <c r="E17" s="33"/>
      <c r="F17" s="33"/>
      <c r="G17" s="33"/>
      <c r="H17" s="33"/>
      <c r="I17" s="28" t="s">
        <v>24</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7" t="str">
        <f>'Rekapitulace stavby'!E14</f>
        <v>Vyplň údaj</v>
      </c>
      <c r="F18" s="249"/>
      <c r="G18" s="249"/>
      <c r="H18" s="249"/>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31</v>
      </c>
      <c r="E20" s="33"/>
      <c r="F20" s="33"/>
      <c r="G20" s="33"/>
      <c r="H20" s="33"/>
      <c r="I20" s="28" t="s">
        <v>24</v>
      </c>
      <c r="J20" s="26" t="s">
        <v>32</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28" t="s">
        <v>27</v>
      </c>
      <c r="J21" s="26" t="s">
        <v>34</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36</v>
      </c>
      <c r="E23" s="33"/>
      <c r="F23" s="33"/>
      <c r="G23" s="33"/>
      <c r="H23" s="33"/>
      <c r="I23" s="28" t="s">
        <v>24</v>
      </c>
      <c r="J23" s="26" t="s">
        <v>32</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33</v>
      </c>
      <c r="F24" s="33"/>
      <c r="G24" s="33"/>
      <c r="H24" s="33"/>
      <c r="I24" s="28" t="s">
        <v>27</v>
      </c>
      <c r="J24" s="26" t="s">
        <v>34</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37</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53" t="s">
        <v>1</v>
      </c>
      <c r="F27" s="253"/>
      <c r="G27" s="253"/>
      <c r="H27" s="253"/>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38</v>
      </c>
      <c r="E30" s="33"/>
      <c r="F30" s="33"/>
      <c r="G30" s="33"/>
      <c r="H30" s="33"/>
      <c r="I30" s="33"/>
      <c r="J30" s="72">
        <f>ROUND(J120, 2)</f>
        <v>22478700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37" t="s">
        <v>39</v>
      </c>
      <c r="J32" s="37" t="s">
        <v>41</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42</v>
      </c>
      <c r="E33" s="28" t="s">
        <v>43</v>
      </c>
      <c r="F33" s="100">
        <f>ROUND((SUM(BE120:BE693)),  2)</f>
        <v>22478700</v>
      </c>
      <c r="G33" s="33"/>
      <c r="H33" s="33"/>
      <c r="I33" s="101">
        <v>0.21</v>
      </c>
      <c r="J33" s="100">
        <f>ROUND(((SUM(BE120:BE693))*I33),  2)</f>
        <v>4720527</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0">
        <f>ROUND((SUM(BF120:BF693)),  2)</f>
        <v>0</v>
      </c>
      <c r="G34" s="33"/>
      <c r="H34" s="33"/>
      <c r="I34" s="101">
        <v>0.15</v>
      </c>
      <c r="J34" s="100">
        <f>ROUND(((SUM(BF120:BF693))*I34),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0">
        <f>ROUND((SUM(BG120:BG693)),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0">
        <f>ROUND((SUM(BH120:BH693)),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0">
        <f>ROUND((SUM(BI120:BI693)),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48</v>
      </c>
      <c r="E39" s="61"/>
      <c r="F39" s="61"/>
      <c r="G39" s="104" t="s">
        <v>49</v>
      </c>
      <c r="H39" s="105" t="s">
        <v>50</v>
      </c>
      <c r="I39" s="61"/>
      <c r="J39" s="106">
        <f>SUM(J30:J37)</f>
        <v>27199227</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51</v>
      </c>
      <c r="E50" s="45"/>
      <c r="F50" s="45"/>
      <c r="G50" s="44" t="s">
        <v>52</v>
      </c>
      <c r="H50" s="45"/>
      <c r="I50" s="45"/>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53</v>
      </c>
      <c r="E61" s="36"/>
      <c r="F61" s="108" t="s">
        <v>54</v>
      </c>
      <c r="G61" s="46" t="s">
        <v>53</v>
      </c>
      <c r="H61" s="36"/>
      <c r="I61" s="36"/>
      <c r="J61" s="109" t="s">
        <v>54</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55</v>
      </c>
      <c r="E65" s="47"/>
      <c r="F65" s="47"/>
      <c r="G65" s="44" t="s">
        <v>56</v>
      </c>
      <c r="H65" s="47"/>
      <c r="I65" s="47"/>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53</v>
      </c>
      <c r="E76" s="36"/>
      <c r="F76" s="108" t="s">
        <v>54</v>
      </c>
      <c r="G76" s="46" t="s">
        <v>53</v>
      </c>
      <c r="H76" s="36"/>
      <c r="I76" s="36"/>
      <c r="J76" s="109" t="s">
        <v>54</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104</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55" t="str">
        <f>E7</f>
        <v>Oprava výhybek č. 1,2,3,4,5,6,7 a 8 v žst. Jihlava</v>
      </c>
      <c r="F85" s="256"/>
      <c r="G85" s="256"/>
      <c r="H85" s="256"/>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102</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34" t="str">
        <f>E9</f>
        <v>SO 01.1 - Železniční svršek a spodek - etapa I</v>
      </c>
      <c r="F87" s="254"/>
      <c r="G87" s="254"/>
      <c r="H87" s="254"/>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žst. Jihlava</v>
      </c>
      <c r="G89" s="33"/>
      <c r="H89" s="33"/>
      <c r="I89" s="28" t="s">
        <v>22</v>
      </c>
      <c r="J89" s="56" t="str">
        <f>IF(J12="","",J12)</f>
        <v>Vyplň údaj</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hidden="1" customHeight="1">
      <c r="A91" s="33"/>
      <c r="B91" s="34"/>
      <c r="C91" s="28" t="s">
        <v>23</v>
      </c>
      <c r="D91" s="33"/>
      <c r="E91" s="33"/>
      <c r="F91" s="26" t="str">
        <f>E15</f>
        <v>Správa železnic, státní organizace</v>
      </c>
      <c r="G91" s="33"/>
      <c r="H91" s="33"/>
      <c r="I91" s="28" t="s">
        <v>31</v>
      </c>
      <c r="J91" s="31" t="str">
        <f>E21</f>
        <v>DMC Havlíčkův Brod, s.r.o.</v>
      </c>
      <c r="K91" s="33"/>
      <c r="L91" s="43"/>
      <c r="S91" s="33"/>
      <c r="T91" s="33"/>
      <c r="U91" s="33"/>
      <c r="V91" s="33"/>
      <c r="W91" s="33"/>
      <c r="X91" s="33"/>
      <c r="Y91" s="33"/>
      <c r="Z91" s="33"/>
      <c r="AA91" s="33"/>
      <c r="AB91" s="33"/>
      <c r="AC91" s="33"/>
      <c r="AD91" s="33"/>
      <c r="AE91" s="33"/>
    </row>
    <row r="92" spans="1:47" s="2" customFormat="1" ht="25.7" hidden="1" customHeight="1">
      <c r="A92" s="33"/>
      <c r="B92" s="34"/>
      <c r="C92" s="28" t="s">
        <v>29</v>
      </c>
      <c r="D92" s="33"/>
      <c r="E92" s="33"/>
      <c r="F92" s="26" t="str">
        <f>IF(E18="","",E18)</f>
        <v>Vyplň údaj</v>
      </c>
      <c r="G92" s="33"/>
      <c r="H92" s="33"/>
      <c r="I92" s="28" t="s">
        <v>36</v>
      </c>
      <c r="J92" s="31" t="str">
        <f>E24</f>
        <v>DMC Havlíčkův Brod, s.r.o.</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105</v>
      </c>
      <c r="D94" s="102"/>
      <c r="E94" s="102"/>
      <c r="F94" s="102"/>
      <c r="G94" s="102"/>
      <c r="H94" s="102"/>
      <c r="I94" s="102"/>
      <c r="J94" s="111" t="s">
        <v>106</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107</v>
      </c>
      <c r="D96" s="33"/>
      <c r="E96" s="33"/>
      <c r="F96" s="33"/>
      <c r="G96" s="33"/>
      <c r="H96" s="33"/>
      <c r="I96" s="33"/>
      <c r="J96" s="72">
        <f>J120</f>
        <v>22478700</v>
      </c>
      <c r="K96" s="33"/>
      <c r="L96" s="43"/>
      <c r="S96" s="33"/>
      <c r="T96" s="33"/>
      <c r="U96" s="33"/>
      <c r="V96" s="33"/>
      <c r="W96" s="33"/>
      <c r="X96" s="33"/>
      <c r="Y96" s="33"/>
      <c r="Z96" s="33"/>
      <c r="AA96" s="33"/>
      <c r="AB96" s="33"/>
      <c r="AC96" s="33"/>
      <c r="AD96" s="33"/>
      <c r="AE96" s="33"/>
      <c r="AU96" s="18" t="s">
        <v>108</v>
      </c>
    </row>
    <row r="97" spans="1:31" s="9" customFormat="1" ht="24.95" hidden="1" customHeight="1">
      <c r="B97" s="113"/>
      <c r="D97" s="114" t="s">
        <v>109</v>
      </c>
      <c r="E97" s="115"/>
      <c r="F97" s="115"/>
      <c r="G97" s="115"/>
      <c r="H97" s="115"/>
      <c r="I97" s="115"/>
      <c r="J97" s="116">
        <f>J121</f>
        <v>22478700</v>
      </c>
      <c r="L97" s="113"/>
    </row>
    <row r="98" spans="1:31" s="10" customFormat="1" ht="19.899999999999999" hidden="1" customHeight="1">
      <c r="B98" s="117"/>
      <c r="D98" s="118" t="s">
        <v>110</v>
      </c>
      <c r="E98" s="119"/>
      <c r="F98" s="119"/>
      <c r="G98" s="119"/>
      <c r="H98" s="119"/>
      <c r="I98" s="119"/>
      <c r="J98" s="120">
        <f>J122</f>
        <v>22478700</v>
      </c>
      <c r="L98" s="117"/>
    </row>
    <row r="99" spans="1:31" s="10" customFormat="1" ht="14.85" hidden="1" customHeight="1">
      <c r="B99" s="117"/>
      <c r="D99" s="118" t="s">
        <v>464</v>
      </c>
      <c r="E99" s="119"/>
      <c r="F99" s="119"/>
      <c r="G99" s="119"/>
      <c r="H99" s="119"/>
      <c r="I99" s="119"/>
      <c r="J99" s="120">
        <f>J563</f>
        <v>0</v>
      </c>
      <c r="L99" s="117"/>
    </row>
    <row r="100" spans="1:31" s="9" customFormat="1" ht="24.95" hidden="1" customHeight="1">
      <c r="B100" s="113"/>
      <c r="D100" s="114" t="s">
        <v>111</v>
      </c>
      <c r="E100" s="115"/>
      <c r="F100" s="115"/>
      <c r="G100" s="115"/>
      <c r="H100" s="115"/>
      <c r="I100" s="115"/>
      <c r="J100" s="116">
        <f>J568</f>
        <v>0</v>
      </c>
      <c r="L100" s="113"/>
    </row>
    <row r="101" spans="1:31" s="2" customFormat="1" ht="21.75" hidden="1" customHeight="1">
      <c r="A101" s="33"/>
      <c r="B101" s="34"/>
      <c r="C101" s="33"/>
      <c r="D101" s="33"/>
      <c r="E101" s="33"/>
      <c r="F101" s="33"/>
      <c r="G101" s="33"/>
      <c r="H101" s="33"/>
      <c r="I101" s="33"/>
      <c r="J101" s="33"/>
      <c r="K101" s="33"/>
      <c r="L101" s="43"/>
      <c r="S101" s="33"/>
      <c r="T101" s="33"/>
      <c r="U101" s="33"/>
      <c r="V101" s="33"/>
      <c r="W101" s="33"/>
      <c r="X101" s="33"/>
      <c r="Y101" s="33"/>
      <c r="Z101" s="33"/>
      <c r="AA101" s="33"/>
      <c r="AB101" s="33"/>
      <c r="AC101" s="33"/>
      <c r="AD101" s="33"/>
      <c r="AE101" s="33"/>
    </row>
    <row r="102" spans="1:31" s="2" customFormat="1" ht="6.95" hidden="1" customHeight="1">
      <c r="A102" s="33"/>
      <c r="B102" s="48"/>
      <c r="C102" s="49"/>
      <c r="D102" s="49"/>
      <c r="E102" s="49"/>
      <c r="F102" s="49"/>
      <c r="G102" s="49"/>
      <c r="H102" s="49"/>
      <c r="I102" s="49"/>
      <c r="J102" s="49"/>
      <c r="K102" s="49"/>
      <c r="L102" s="43"/>
      <c r="S102" s="33"/>
      <c r="T102" s="33"/>
      <c r="U102" s="33"/>
      <c r="V102" s="33"/>
      <c r="W102" s="33"/>
      <c r="X102" s="33"/>
      <c r="Y102" s="33"/>
      <c r="Z102" s="33"/>
      <c r="AA102" s="33"/>
      <c r="AB102" s="33"/>
      <c r="AC102" s="33"/>
      <c r="AD102" s="33"/>
      <c r="AE102" s="33"/>
    </row>
    <row r="103" spans="1:31" hidden="1"/>
    <row r="104" spans="1:31" hidden="1"/>
    <row r="105" spans="1:31" hidden="1"/>
    <row r="106" spans="1:31" s="2" customFormat="1" ht="6.95" customHeight="1">
      <c r="A106" s="33"/>
      <c r="B106" s="50"/>
      <c r="C106" s="51"/>
      <c r="D106" s="51"/>
      <c r="E106" s="51"/>
      <c r="F106" s="51"/>
      <c r="G106" s="51"/>
      <c r="H106" s="51"/>
      <c r="I106" s="51"/>
      <c r="J106" s="51"/>
      <c r="K106" s="51"/>
      <c r="L106" s="43"/>
      <c r="S106" s="33"/>
      <c r="T106" s="33"/>
      <c r="U106" s="33"/>
      <c r="V106" s="33"/>
      <c r="W106" s="33"/>
      <c r="X106" s="33"/>
      <c r="Y106" s="33"/>
      <c r="Z106" s="33"/>
      <c r="AA106" s="33"/>
      <c r="AB106" s="33"/>
      <c r="AC106" s="33"/>
      <c r="AD106" s="33"/>
      <c r="AE106" s="33"/>
    </row>
    <row r="107" spans="1:31" s="2" customFormat="1" ht="24.95" customHeight="1">
      <c r="A107" s="33"/>
      <c r="B107" s="34"/>
      <c r="C107" s="22" t="s">
        <v>112</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6.95" customHeight="1">
      <c r="A108" s="33"/>
      <c r="B108" s="34"/>
      <c r="C108" s="33"/>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12" customHeight="1">
      <c r="A109" s="33"/>
      <c r="B109" s="34"/>
      <c r="C109" s="28" t="s">
        <v>16</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6.5" customHeight="1">
      <c r="A110" s="33"/>
      <c r="B110" s="34"/>
      <c r="C110" s="33"/>
      <c r="D110" s="33"/>
      <c r="E110" s="255" t="str">
        <f>E7</f>
        <v>Oprava výhybek č. 1,2,3,4,5,6,7 a 8 v žst. Jihlava</v>
      </c>
      <c r="F110" s="256"/>
      <c r="G110" s="256"/>
      <c r="H110" s="256"/>
      <c r="I110" s="33"/>
      <c r="J110" s="33"/>
      <c r="K110" s="33"/>
      <c r="L110" s="43"/>
      <c r="S110" s="33"/>
      <c r="T110" s="33"/>
      <c r="U110" s="33"/>
      <c r="V110" s="33"/>
      <c r="W110" s="33"/>
      <c r="X110" s="33"/>
      <c r="Y110" s="33"/>
      <c r="Z110" s="33"/>
      <c r="AA110" s="33"/>
      <c r="AB110" s="33"/>
      <c r="AC110" s="33"/>
      <c r="AD110" s="33"/>
      <c r="AE110" s="33"/>
    </row>
    <row r="111" spans="1:31" s="2" customFormat="1" ht="12" customHeight="1">
      <c r="A111" s="33"/>
      <c r="B111" s="34"/>
      <c r="C111" s="28" t="s">
        <v>102</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6.5" customHeight="1">
      <c r="A112" s="33"/>
      <c r="B112" s="34"/>
      <c r="C112" s="33"/>
      <c r="D112" s="33"/>
      <c r="E112" s="234" t="str">
        <f>E9</f>
        <v>SO 01.1 - Železniční svršek a spodek - etapa I</v>
      </c>
      <c r="F112" s="254"/>
      <c r="G112" s="254"/>
      <c r="H112" s="254"/>
      <c r="I112" s="33"/>
      <c r="J112" s="33"/>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20</v>
      </c>
      <c r="D114" s="33"/>
      <c r="E114" s="33"/>
      <c r="F114" s="26" t="str">
        <f>F12</f>
        <v>žst. Jihlava</v>
      </c>
      <c r="G114" s="33"/>
      <c r="H114" s="33"/>
      <c r="I114" s="28" t="s">
        <v>22</v>
      </c>
      <c r="J114" s="56" t="str">
        <f>IF(J12="","",J12)</f>
        <v>Vyplň údaj</v>
      </c>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25.7" customHeight="1">
      <c r="A116" s="33"/>
      <c r="B116" s="34"/>
      <c r="C116" s="28" t="s">
        <v>23</v>
      </c>
      <c r="D116" s="33"/>
      <c r="E116" s="33"/>
      <c r="F116" s="26" t="str">
        <f>E15</f>
        <v>Správa železnic, státní organizace</v>
      </c>
      <c r="G116" s="33"/>
      <c r="H116" s="33"/>
      <c r="I116" s="28" t="s">
        <v>31</v>
      </c>
      <c r="J116" s="31" t="str">
        <f>E21</f>
        <v>DMC Havlíčkův Brod, s.r.o.</v>
      </c>
      <c r="K116" s="33"/>
      <c r="L116" s="43"/>
      <c r="S116" s="33"/>
      <c r="T116" s="33"/>
      <c r="U116" s="33"/>
      <c r="V116" s="33"/>
      <c r="W116" s="33"/>
      <c r="X116" s="33"/>
      <c r="Y116" s="33"/>
      <c r="Z116" s="33"/>
      <c r="AA116" s="33"/>
      <c r="AB116" s="33"/>
      <c r="AC116" s="33"/>
      <c r="AD116" s="33"/>
      <c r="AE116" s="33"/>
    </row>
    <row r="117" spans="1:65" s="2" customFormat="1" ht="25.7" customHeight="1">
      <c r="A117" s="33"/>
      <c r="B117" s="34"/>
      <c r="C117" s="28" t="s">
        <v>29</v>
      </c>
      <c r="D117" s="33"/>
      <c r="E117" s="33"/>
      <c r="F117" s="26" t="str">
        <f>IF(E18="","",E18)</f>
        <v>Vyplň údaj</v>
      </c>
      <c r="G117" s="33"/>
      <c r="H117" s="33"/>
      <c r="I117" s="28" t="s">
        <v>36</v>
      </c>
      <c r="J117" s="31" t="str">
        <f>E24</f>
        <v>DMC Havlíčkův Brod, s.r.o.</v>
      </c>
      <c r="K117" s="33"/>
      <c r="L117" s="43"/>
      <c r="S117" s="33"/>
      <c r="T117" s="33"/>
      <c r="U117" s="33"/>
      <c r="V117" s="33"/>
      <c r="W117" s="33"/>
      <c r="X117" s="33"/>
      <c r="Y117" s="33"/>
      <c r="Z117" s="33"/>
      <c r="AA117" s="33"/>
      <c r="AB117" s="33"/>
      <c r="AC117" s="33"/>
      <c r="AD117" s="33"/>
      <c r="AE117" s="33"/>
    </row>
    <row r="118" spans="1:65" s="2" customFormat="1" ht="10.3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11" customFormat="1" ht="29.25" customHeight="1">
      <c r="A119" s="121"/>
      <c r="B119" s="122"/>
      <c r="C119" s="123" t="s">
        <v>113</v>
      </c>
      <c r="D119" s="124" t="s">
        <v>63</v>
      </c>
      <c r="E119" s="124" t="s">
        <v>59</v>
      </c>
      <c r="F119" s="124" t="s">
        <v>60</v>
      </c>
      <c r="G119" s="124" t="s">
        <v>114</v>
      </c>
      <c r="H119" s="124" t="s">
        <v>115</v>
      </c>
      <c r="I119" s="124" t="s">
        <v>116</v>
      </c>
      <c r="J119" s="125" t="s">
        <v>106</v>
      </c>
      <c r="K119" s="126" t="s">
        <v>117</v>
      </c>
      <c r="L119" s="127"/>
      <c r="M119" s="63" t="s">
        <v>1</v>
      </c>
      <c r="N119" s="64" t="s">
        <v>42</v>
      </c>
      <c r="O119" s="64" t="s">
        <v>118</v>
      </c>
      <c r="P119" s="64" t="s">
        <v>119</v>
      </c>
      <c r="Q119" s="64" t="s">
        <v>120</v>
      </c>
      <c r="R119" s="64" t="s">
        <v>121</v>
      </c>
      <c r="S119" s="64" t="s">
        <v>122</v>
      </c>
      <c r="T119" s="65" t="s">
        <v>123</v>
      </c>
      <c r="U119" s="121"/>
      <c r="V119" s="121"/>
      <c r="W119" s="121"/>
      <c r="X119" s="121"/>
      <c r="Y119" s="121"/>
      <c r="Z119" s="121"/>
      <c r="AA119" s="121"/>
      <c r="AB119" s="121"/>
      <c r="AC119" s="121"/>
      <c r="AD119" s="121"/>
      <c r="AE119" s="121"/>
    </row>
    <row r="120" spans="1:65" s="2" customFormat="1" ht="22.9" customHeight="1">
      <c r="A120" s="33"/>
      <c r="B120" s="34"/>
      <c r="C120" s="70" t="s">
        <v>124</v>
      </c>
      <c r="D120" s="33"/>
      <c r="E120" s="33"/>
      <c r="F120" s="33"/>
      <c r="G120" s="33"/>
      <c r="H120" s="33"/>
      <c r="I120" s="33"/>
      <c r="J120" s="128">
        <f>BK120</f>
        <v>22478700</v>
      </c>
      <c r="K120" s="33"/>
      <c r="L120" s="34"/>
      <c r="M120" s="66"/>
      <c r="N120" s="57"/>
      <c r="O120" s="67"/>
      <c r="P120" s="129">
        <f>P121+P568</f>
        <v>0</v>
      </c>
      <c r="Q120" s="67"/>
      <c r="R120" s="129">
        <f>R121+R568</f>
        <v>1784.7591567999998</v>
      </c>
      <c r="S120" s="67"/>
      <c r="T120" s="130">
        <f>T121+T568</f>
        <v>0</v>
      </c>
      <c r="U120" s="33"/>
      <c r="V120" s="33"/>
      <c r="W120" s="33"/>
      <c r="X120" s="33"/>
      <c r="Y120" s="33"/>
      <c r="Z120" s="33"/>
      <c r="AA120" s="33"/>
      <c r="AB120" s="33"/>
      <c r="AC120" s="33"/>
      <c r="AD120" s="33"/>
      <c r="AE120" s="33"/>
      <c r="AT120" s="18" t="s">
        <v>77</v>
      </c>
      <c r="AU120" s="18" t="s">
        <v>108</v>
      </c>
      <c r="BK120" s="131">
        <f>BK121+BK568</f>
        <v>22478700</v>
      </c>
    </row>
    <row r="121" spans="1:65" s="12" customFormat="1" ht="25.9" customHeight="1">
      <c r="B121" s="132"/>
      <c r="D121" s="133" t="s">
        <v>77</v>
      </c>
      <c r="E121" s="134" t="s">
        <v>125</v>
      </c>
      <c r="F121" s="134" t="s">
        <v>126</v>
      </c>
      <c r="I121" s="135"/>
      <c r="J121" s="136">
        <f>BK121</f>
        <v>22478700</v>
      </c>
      <c r="L121" s="132"/>
      <c r="M121" s="137"/>
      <c r="N121" s="138"/>
      <c r="O121" s="138"/>
      <c r="P121" s="139">
        <f>P122</f>
        <v>0</v>
      </c>
      <c r="Q121" s="138"/>
      <c r="R121" s="139">
        <f>R122</f>
        <v>1784.7591567999998</v>
      </c>
      <c r="S121" s="138"/>
      <c r="T121" s="140">
        <f>T122</f>
        <v>0</v>
      </c>
      <c r="AR121" s="133" t="s">
        <v>86</v>
      </c>
      <c r="AT121" s="141" t="s">
        <v>77</v>
      </c>
      <c r="AU121" s="141" t="s">
        <v>78</v>
      </c>
      <c r="AY121" s="133" t="s">
        <v>127</v>
      </c>
      <c r="BK121" s="142">
        <f>BK122</f>
        <v>22478700</v>
      </c>
    </row>
    <row r="122" spans="1:65" s="12" customFormat="1" ht="22.9" customHeight="1">
      <c r="B122" s="132"/>
      <c r="D122" s="133" t="s">
        <v>77</v>
      </c>
      <c r="E122" s="143" t="s">
        <v>128</v>
      </c>
      <c r="F122" s="143" t="s">
        <v>129</v>
      </c>
      <c r="I122" s="135"/>
      <c r="J122" s="144">
        <f>BK122</f>
        <v>22478700</v>
      </c>
      <c r="L122" s="132"/>
      <c r="M122" s="137"/>
      <c r="N122" s="138"/>
      <c r="O122" s="138"/>
      <c r="P122" s="139">
        <f>P123+SUM(P124:P563)</f>
        <v>0</v>
      </c>
      <c r="Q122" s="138"/>
      <c r="R122" s="139">
        <f>R123+SUM(R124:R563)</f>
        <v>1784.7591567999998</v>
      </c>
      <c r="S122" s="138"/>
      <c r="T122" s="140">
        <f>T123+SUM(T124:T563)</f>
        <v>0</v>
      </c>
      <c r="AR122" s="133" t="s">
        <v>86</v>
      </c>
      <c r="AT122" s="141" t="s">
        <v>77</v>
      </c>
      <c r="AU122" s="141" t="s">
        <v>86</v>
      </c>
      <c r="AY122" s="133" t="s">
        <v>127</v>
      </c>
      <c r="BK122" s="142">
        <f>BK123+SUM(BK124:BK563)</f>
        <v>22478700</v>
      </c>
    </row>
    <row r="123" spans="1:65" s="2" customFormat="1" ht="24.2" customHeight="1">
      <c r="A123" s="33"/>
      <c r="B123" s="145"/>
      <c r="C123" s="146" t="s">
        <v>86</v>
      </c>
      <c r="D123" s="146" t="s">
        <v>130</v>
      </c>
      <c r="E123" s="147" t="s">
        <v>465</v>
      </c>
      <c r="F123" s="148" t="s">
        <v>466</v>
      </c>
      <c r="G123" s="149" t="s">
        <v>467</v>
      </c>
      <c r="H123" s="150">
        <v>0.152</v>
      </c>
      <c r="I123" s="151"/>
      <c r="J123" s="152">
        <f>ROUND(I123*H123,2)</f>
        <v>0</v>
      </c>
      <c r="K123" s="153"/>
      <c r="L123" s="34"/>
      <c r="M123" s="154" t="s">
        <v>1</v>
      </c>
      <c r="N123" s="155" t="s">
        <v>43</v>
      </c>
      <c r="O123" s="59"/>
      <c r="P123" s="156">
        <f>O123*H123</f>
        <v>0</v>
      </c>
      <c r="Q123" s="156">
        <v>0</v>
      </c>
      <c r="R123" s="156">
        <f>Q123*H123</f>
        <v>0</v>
      </c>
      <c r="S123" s="156">
        <v>0</v>
      </c>
      <c r="T123" s="157">
        <f>S123*H123</f>
        <v>0</v>
      </c>
      <c r="U123" s="33"/>
      <c r="V123" s="33"/>
      <c r="W123" s="33"/>
      <c r="X123" s="33"/>
      <c r="Y123" s="33"/>
      <c r="Z123" s="33"/>
      <c r="AA123" s="33"/>
      <c r="AB123" s="33"/>
      <c r="AC123" s="33"/>
      <c r="AD123" s="33"/>
      <c r="AE123" s="33"/>
      <c r="AR123" s="158" t="s">
        <v>134</v>
      </c>
      <c r="AT123" s="158" t="s">
        <v>130</v>
      </c>
      <c r="AU123" s="158" t="s">
        <v>88</v>
      </c>
      <c r="AY123" s="18" t="s">
        <v>127</v>
      </c>
      <c r="BE123" s="159">
        <f>IF(N123="základní",J123,0)</f>
        <v>0</v>
      </c>
      <c r="BF123" s="159">
        <f>IF(N123="snížená",J123,0)</f>
        <v>0</v>
      </c>
      <c r="BG123" s="159">
        <f>IF(N123="zákl. přenesená",J123,0)</f>
        <v>0</v>
      </c>
      <c r="BH123" s="159">
        <f>IF(N123="sníž. přenesená",J123,0)</f>
        <v>0</v>
      </c>
      <c r="BI123" s="159">
        <f>IF(N123="nulová",J123,0)</f>
        <v>0</v>
      </c>
      <c r="BJ123" s="18" t="s">
        <v>86</v>
      </c>
      <c r="BK123" s="159">
        <f>ROUND(I123*H123,2)</f>
        <v>0</v>
      </c>
      <c r="BL123" s="18" t="s">
        <v>134</v>
      </c>
      <c r="BM123" s="158" t="s">
        <v>468</v>
      </c>
    </row>
    <row r="124" spans="1:65" s="2" customFormat="1" ht="39">
      <c r="A124" s="33"/>
      <c r="B124" s="34"/>
      <c r="C124" s="33"/>
      <c r="D124" s="160" t="s">
        <v>136</v>
      </c>
      <c r="E124" s="33"/>
      <c r="F124" s="161" t="s">
        <v>469</v>
      </c>
      <c r="G124" s="33"/>
      <c r="H124" s="33"/>
      <c r="I124" s="162"/>
      <c r="J124" s="33"/>
      <c r="K124" s="33"/>
      <c r="L124" s="34"/>
      <c r="M124" s="163"/>
      <c r="N124" s="164"/>
      <c r="O124" s="59"/>
      <c r="P124" s="59"/>
      <c r="Q124" s="59"/>
      <c r="R124" s="59"/>
      <c r="S124" s="59"/>
      <c r="T124" s="60"/>
      <c r="U124" s="33"/>
      <c r="V124" s="33"/>
      <c r="W124" s="33"/>
      <c r="X124" s="33"/>
      <c r="Y124" s="33"/>
      <c r="Z124" s="33"/>
      <c r="AA124" s="33"/>
      <c r="AB124" s="33"/>
      <c r="AC124" s="33"/>
      <c r="AD124" s="33"/>
      <c r="AE124" s="33"/>
      <c r="AT124" s="18" t="s">
        <v>136</v>
      </c>
      <c r="AU124" s="18" t="s">
        <v>88</v>
      </c>
    </row>
    <row r="125" spans="1:65" s="2" customFormat="1" ht="19.5">
      <c r="A125" s="33"/>
      <c r="B125" s="34"/>
      <c r="C125" s="33"/>
      <c r="D125" s="160" t="s">
        <v>470</v>
      </c>
      <c r="E125" s="33"/>
      <c r="F125" s="180" t="s">
        <v>471</v>
      </c>
      <c r="G125" s="33"/>
      <c r="H125" s="33"/>
      <c r="I125" s="162"/>
      <c r="J125" s="33"/>
      <c r="K125" s="33"/>
      <c r="L125" s="34"/>
      <c r="M125" s="163"/>
      <c r="N125" s="164"/>
      <c r="O125" s="59"/>
      <c r="P125" s="59"/>
      <c r="Q125" s="59"/>
      <c r="R125" s="59"/>
      <c r="S125" s="59"/>
      <c r="T125" s="60"/>
      <c r="U125" s="33"/>
      <c r="V125" s="33"/>
      <c r="W125" s="33"/>
      <c r="X125" s="33"/>
      <c r="Y125" s="33"/>
      <c r="Z125" s="33"/>
      <c r="AA125" s="33"/>
      <c r="AB125" s="33"/>
      <c r="AC125" s="33"/>
      <c r="AD125" s="33"/>
      <c r="AE125" s="33"/>
      <c r="AT125" s="18" t="s">
        <v>470</v>
      </c>
      <c r="AU125" s="18" t="s">
        <v>88</v>
      </c>
    </row>
    <row r="126" spans="1:65" s="13" customFormat="1">
      <c r="B126" s="181"/>
      <c r="D126" s="160" t="s">
        <v>472</v>
      </c>
      <c r="E126" s="182" t="s">
        <v>1</v>
      </c>
      <c r="F126" s="183" t="s">
        <v>473</v>
      </c>
      <c r="H126" s="184">
        <v>8.7999999999999995E-2</v>
      </c>
      <c r="I126" s="185"/>
      <c r="L126" s="181"/>
      <c r="M126" s="186"/>
      <c r="N126" s="187"/>
      <c r="O126" s="187"/>
      <c r="P126" s="187"/>
      <c r="Q126" s="187"/>
      <c r="R126" s="187"/>
      <c r="S126" s="187"/>
      <c r="T126" s="188"/>
      <c r="AT126" s="182" t="s">
        <v>472</v>
      </c>
      <c r="AU126" s="182" t="s">
        <v>88</v>
      </c>
      <c r="AV126" s="13" t="s">
        <v>88</v>
      </c>
      <c r="AW126" s="13" t="s">
        <v>35</v>
      </c>
      <c r="AX126" s="13" t="s">
        <v>78</v>
      </c>
      <c r="AY126" s="182" t="s">
        <v>127</v>
      </c>
    </row>
    <row r="127" spans="1:65" s="13" customFormat="1">
      <c r="B127" s="181"/>
      <c r="D127" s="160" t="s">
        <v>472</v>
      </c>
      <c r="E127" s="182" t="s">
        <v>1</v>
      </c>
      <c r="F127" s="183" t="s">
        <v>474</v>
      </c>
      <c r="H127" s="184">
        <v>2.5000000000000001E-2</v>
      </c>
      <c r="I127" s="185"/>
      <c r="L127" s="181"/>
      <c r="M127" s="186"/>
      <c r="N127" s="187"/>
      <c r="O127" s="187"/>
      <c r="P127" s="187"/>
      <c r="Q127" s="187"/>
      <c r="R127" s="187"/>
      <c r="S127" s="187"/>
      <c r="T127" s="188"/>
      <c r="AT127" s="182" t="s">
        <v>472</v>
      </c>
      <c r="AU127" s="182" t="s">
        <v>88</v>
      </c>
      <c r="AV127" s="13" t="s">
        <v>88</v>
      </c>
      <c r="AW127" s="13" t="s">
        <v>35</v>
      </c>
      <c r="AX127" s="13" t="s">
        <v>78</v>
      </c>
      <c r="AY127" s="182" t="s">
        <v>127</v>
      </c>
    </row>
    <row r="128" spans="1:65" s="13" customFormat="1">
      <c r="B128" s="181"/>
      <c r="D128" s="160" t="s">
        <v>472</v>
      </c>
      <c r="E128" s="182" t="s">
        <v>1</v>
      </c>
      <c r="F128" s="183" t="s">
        <v>475</v>
      </c>
      <c r="H128" s="184">
        <v>3.5999999999999997E-2</v>
      </c>
      <c r="I128" s="185"/>
      <c r="L128" s="181"/>
      <c r="M128" s="186"/>
      <c r="N128" s="187"/>
      <c r="O128" s="187"/>
      <c r="P128" s="187"/>
      <c r="Q128" s="187"/>
      <c r="R128" s="187"/>
      <c r="S128" s="187"/>
      <c r="T128" s="188"/>
      <c r="AT128" s="182" t="s">
        <v>472</v>
      </c>
      <c r="AU128" s="182" t="s">
        <v>88</v>
      </c>
      <c r="AV128" s="13" t="s">
        <v>88</v>
      </c>
      <c r="AW128" s="13" t="s">
        <v>35</v>
      </c>
      <c r="AX128" s="13" t="s">
        <v>78</v>
      </c>
      <c r="AY128" s="182" t="s">
        <v>127</v>
      </c>
    </row>
    <row r="129" spans="1:65" s="13" customFormat="1">
      <c r="B129" s="181"/>
      <c r="D129" s="160" t="s">
        <v>472</v>
      </c>
      <c r="E129" s="182" t="s">
        <v>1</v>
      </c>
      <c r="F129" s="183" t="s">
        <v>476</v>
      </c>
      <c r="H129" s="184">
        <v>3.0000000000000001E-3</v>
      </c>
      <c r="I129" s="185"/>
      <c r="L129" s="181"/>
      <c r="M129" s="186"/>
      <c r="N129" s="187"/>
      <c r="O129" s="187"/>
      <c r="P129" s="187"/>
      <c r="Q129" s="187"/>
      <c r="R129" s="187"/>
      <c r="S129" s="187"/>
      <c r="T129" s="188"/>
      <c r="AT129" s="182" t="s">
        <v>472</v>
      </c>
      <c r="AU129" s="182" t="s">
        <v>88</v>
      </c>
      <c r="AV129" s="13" t="s">
        <v>88</v>
      </c>
      <c r="AW129" s="13" t="s">
        <v>35</v>
      </c>
      <c r="AX129" s="13" t="s">
        <v>78</v>
      </c>
      <c r="AY129" s="182" t="s">
        <v>127</v>
      </c>
    </row>
    <row r="130" spans="1:65" s="14" customFormat="1">
      <c r="B130" s="189"/>
      <c r="D130" s="160" t="s">
        <v>472</v>
      </c>
      <c r="E130" s="190" t="s">
        <v>1</v>
      </c>
      <c r="F130" s="191" t="s">
        <v>477</v>
      </c>
      <c r="H130" s="192">
        <v>0.152</v>
      </c>
      <c r="I130" s="193"/>
      <c r="L130" s="189"/>
      <c r="M130" s="194"/>
      <c r="N130" s="195"/>
      <c r="O130" s="195"/>
      <c r="P130" s="195"/>
      <c r="Q130" s="195"/>
      <c r="R130" s="195"/>
      <c r="S130" s="195"/>
      <c r="T130" s="196"/>
      <c r="AT130" s="190" t="s">
        <v>472</v>
      </c>
      <c r="AU130" s="190" t="s">
        <v>88</v>
      </c>
      <c r="AV130" s="14" t="s">
        <v>134</v>
      </c>
      <c r="AW130" s="14" t="s">
        <v>35</v>
      </c>
      <c r="AX130" s="14" t="s">
        <v>86</v>
      </c>
      <c r="AY130" s="190" t="s">
        <v>127</v>
      </c>
    </row>
    <row r="131" spans="1:65" s="2" customFormat="1" ht="24.2" customHeight="1">
      <c r="A131" s="33"/>
      <c r="B131" s="145"/>
      <c r="C131" s="146" t="s">
        <v>88</v>
      </c>
      <c r="D131" s="146" t="s">
        <v>130</v>
      </c>
      <c r="E131" s="147" t="s">
        <v>478</v>
      </c>
      <c r="F131" s="148" t="s">
        <v>479</v>
      </c>
      <c r="G131" s="149" t="s">
        <v>147</v>
      </c>
      <c r="H131" s="150">
        <v>413.28</v>
      </c>
      <c r="I131" s="151"/>
      <c r="J131" s="152">
        <f>ROUND(I131*H131,2)</f>
        <v>0</v>
      </c>
      <c r="K131" s="153"/>
      <c r="L131" s="34"/>
      <c r="M131" s="154" t="s">
        <v>1</v>
      </c>
      <c r="N131" s="155" t="s">
        <v>43</v>
      </c>
      <c r="O131" s="59"/>
      <c r="P131" s="156">
        <f>O131*H131</f>
        <v>0</v>
      </c>
      <c r="Q131" s="156">
        <v>0</v>
      </c>
      <c r="R131" s="156">
        <f>Q131*H131</f>
        <v>0</v>
      </c>
      <c r="S131" s="156">
        <v>0</v>
      </c>
      <c r="T131" s="157">
        <f>S131*H131</f>
        <v>0</v>
      </c>
      <c r="U131" s="33"/>
      <c r="V131" s="33"/>
      <c r="W131" s="33"/>
      <c r="X131" s="33"/>
      <c r="Y131" s="33"/>
      <c r="Z131" s="33"/>
      <c r="AA131" s="33"/>
      <c r="AB131" s="33"/>
      <c r="AC131" s="33"/>
      <c r="AD131" s="33"/>
      <c r="AE131" s="33"/>
      <c r="AR131" s="158" t="s">
        <v>134</v>
      </c>
      <c r="AT131" s="158" t="s">
        <v>130</v>
      </c>
      <c r="AU131" s="158" t="s">
        <v>88</v>
      </c>
      <c r="AY131" s="18" t="s">
        <v>127</v>
      </c>
      <c r="BE131" s="159">
        <f>IF(N131="základní",J131,0)</f>
        <v>0</v>
      </c>
      <c r="BF131" s="159">
        <f>IF(N131="snížená",J131,0)</f>
        <v>0</v>
      </c>
      <c r="BG131" s="159">
        <f>IF(N131="zákl. přenesená",J131,0)</f>
        <v>0</v>
      </c>
      <c r="BH131" s="159">
        <f>IF(N131="sníž. přenesená",J131,0)</f>
        <v>0</v>
      </c>
      <c r="BI131" s="159">
        <f>IF(N131="nulová",J131,0)</f>
        <v>0</v>
      </c>
      <c r="BJ131" s="18" t="s">
        <v>86</v>
      </c>
      <c r="BK131" s="159">
        <f>ROUND(I131*H131,2)</f>
        <v>0</v>
      </c>
      <c r="BL131" s="18" t="s">
        <v>134</v>
      </c>
      <c r="BM131" s="158" t="s">
        <v>480</v>
      </c>
    </row>
    <row r="132" spans="1:65" s="2" customFormat="1" ht="39">
      <c r="A132" s="33"/>
      <c r="B132" s="34"/>
      <c r="C132" s="33"/>
      <c r="D132" s="160" t="s">
        <v>136</v>
      </c>
      <c r="E132" s="33"/>
      <c r="F132" s="161" t="s">
        <v>481</v>
      </c>
      <c r="G132" s="33"/>
      <c r="H132" s="33"/>
      <c r="I132" s="162"/>
      <c r="J132" s="33"/>
      <c r="K132" s="33"/>
      <c r="L132" s="34"/>
      <c r="M132" s="163"/>
      <c r="N132" s="164"/>
      <c r="O132" s="59"/>
      <c r="P132" s="59"/>
      <c r="Q132" s="59"/>
      <c r="R132" s="59"/>
      <c r="S132" s="59"/>
      <c r="T132" s="60"/>
      <c r="U132" s="33"/>
      <c r="V132" s="33"/>
      <c r="W132" s="33"/>
      <c r="X132" s="33"/>
      <c r="Y132" s="33"/>
      <c r="Z132" s="33"/>
      <c r="AA132" s="33"/>
      <c r="AB132" s="33"/>
      <c r="AC132" s="33"/>
      <c r="AD132" s="33"/>
      <c r="AE132" s="33"/>
      <c r="AT132" s="18" t="s">
        <v>136</v>
      </c>
      <c r="AU132" s="18" t="s">
        <v>88</v>
      </c>
    </row>
    <row r="133" spans="1:65" s="2" customFormat="1" ht="19.5">
      <c r="A133" s="33"/>
      <c r="B133" s="34"/>
      <c r="C133" s="33"/>
      <c r="D133" s="160" t="s">
        <v>470</v>
      </c>
      <c r="E133" s="33"/>
      <c r="F133" s="180" t="s">
        <v>482</v>
      </c>
      <c r="G133" s="33"/>
      <c r="H133" s="33"/>
      <c r="I133" s="162"/>
      <c r="J133" s="33"/>
      <c r="K133" s="33"/>
      <c r="L133" s="34"/>
      <c r="M133" s="163"/>
      <c r="N133" s="164"/>
      <c r="O133" s="59"/>
      <c r="P133" s="59"/>
      <c r="Q133" s="59"/>
      <c r="R133" s="59"/>
      <c r="S133" s="59"/>
      <c r="T133" s="60"/>
      <c r="U133" s="33"/>
      <c r="V133" s="33"/>
      <c r="W133" s="33"/>
      <c r="X133" s="33"/>
      <c r="Y133" s="33"/>
      <c r="Z133" s="33"/>
      <c r="AA133" s="33"/>
      <c r="AB133" s="33"/>
      <c r="AC133" s="33"/>
      <c r="AD133" s="33"/>
      <c r="AE133" s="33"/>
      <c r="AT133" s="18" t="s">
        <v>470</v>
      </c>
      <c r="AU133" s="18" t="s">
        <v>88</v>
      </c>
    </row>
    <row r="134" spans="1:65" s="13" customFormat="1">
      <c r="B134" s="181"/>
      <c r="D134" s="160" t="s">
        <v>472</v>
      </c>
      <c r="E134" s="182" t="s">
        <v>1</v>
      </c>
      <c r="F134" s="183" t="s">
        <v>483</v>
      </c>
      <c r="H134" s="184">
        <v>263.73</v>
      </c>
      <c r="I134" s="185"/>
      <c r="L134" s="181"/>
      <c r="M134" s="186"/>
      <c r="N134" s="187"/>
      <c r="O134" s="187"/>
      <c r="P134" s="187"/>
      <c r="Q134" s="187"/>
      <c r="R134" s="187"/>
      <c r="S134" s="187"/>
      <c r="T134" s="188"/>
      <c r="AT134" s="182" t="s">
        <v>472</v>
      </c>
      <c r="AU134" s="182" t="s">
        <v>88</v>
      </c>
      <c r="AV134" s="13" t="s">
        <v>88</v>
      </c>
      <c r="AW134" s="13" t="s">
        <v>35</v>
      </c>
      <c r="AX134" s="13" t="s">
        <v>78</v>
      </c>
      <c r="AY134" s="182" t="s">
        <v>127</v>
      </c>
    </row>
    <row r="135" spans="1:65" s="13" customFormat="1">
      <c r="B135" s="181"/>
      <c r="D135" s="160" t="s">
        <v>472</v>
      </c>
      <c r="E135" s="182" t="s">
        <v>1</v>
      </c>
      <c r="F135" s="183" t="s">
        <v>484</v>
      </c>
      <c r="H135" s="184">
        <v>149.55000000000001</v>
      </c>
      <c r="I135" s="185"/>
      <c r="L135" s="181"/>
      <c r="M135" s="186"/>
      <c r="N135" s="187"/>
      <c r="O135" s="187"/>
      <c r="P135" s="187"/>
      <c r="Q135" s="187"/>
      <c r="R135" s="187"/>
      <c r="S135" s="187"/>
      <c r="T135" s="188"/>
      <c r="AT135" s="182" t="s">
        <v>472</v>
      </c>
      <c r="AU135" s="182" t="s">
        <v>88</v>
      </c>
      <c r="AV135" s="13" t="s">
        <v>88</v>
      </c>
      <c r="AW135" s="13" t="s">
        <v>35</v>
      </c>
      <c r="AX135" s="13" t="s">
        <v>78</v>
      </c>
      <c r="AY135" s="182" t="s">
        <v>127</v>
      </c>
    </row>
    <row r="136" spans="1:65" s="14" customFormat="1">
      <c r="B136" s="189"/>
      <c r="D136" s="160" t="s">
        <v>472</v>
      </c>
      <c r="E136" s="190" t="s">
        <v>1</v>
      </c>
      <c r="F136" s="191" t="s">
        <v>477</v>
      </c>
      <c r="H136" s="192">
        <v>413.28</v>
      </c>
      <c r="I136" s="193"/>
      <c r="L136" s="189"/>
      <c r="M136" s="194"/>
      <c r="N136" s="195"/>
      <c r="O136" s="195"/>
      <c r="P136" s="195"/>
      <c r="Q136" s="195"/>
      <c r="R136" s="195"/>
      <c r="S136" s="195"/>
      <c r="T136" s="196"/>
      <c r="AT136" s="190" t="s">
        <v>472</v>
      </c>
      <c r="AU136" s="190" t="s">
        <v>88</v>
      </c>
      <c r="AV136" s="14" t="s">
        <v>134</v>
      </c>
      <c r="AW136" s="14" t="s">
        <v>35</v>
      </c>
      <c r="AX136" s="14" t="s">
        <v>86</v>
      </c>
      <c r="AY136" s="190" t="s">
        <v>127</v>
      </c>
    </row>
    <row r="137" spans="1:65" s="2" customFormat="1" ht="24.2" customHeight="1">
      <c r="A137" s="33"/>
      <c r="B137" s="145"/>
      <c r="C137" s="146" t="s">
        <v>144</v>
      </c>
      <c r="D137" s="146" t="s">
        <v>130</v>
      </c>
      <c r="E137" s="147" t="s">
        <v>485</v>
      </c>
      <c r="F137" s="148" t="s">
        <v>486</v>
      </c>
      <c r="G137" s="149" t="s">
        <v>487</v>
      </c>
      <c r="H137" s="150">
        <v>3800</v>
      </c>
      <c r="I137" s="151"/>
      <c r="J137" s="152">
        <f>ROUND(I137*H137,2)</f>
        <v>0</v>
      </c>
      <c r="K137" s="153"/>
      <c r="L137" s="34"/>
      <c r="M137" s="154" t="s">
        <v>1</v>
      </c>
      <c r="N137" s="155" t="s">
        <v>43</v>
      </c>
      <c r="O137" s="59"/>
      <c r="P137" s="156">
        <f>O137*H137</f>
        <v>0</v>
      </c>
      <c r="Q137" s="156">
        <v>0</v>
      </c>
      <c r="R137" s="156">
        <f>Q137*H137</f>
        <v>0</v>
      </c>
      <c r="S137" s="156">
        <v>0</v>
      </c>
      <c r="T137" s="157">
        <f>S137*H137</f>
        <v>0</v>
      </c>
      <c r="U137" s="33"/>
      <c r="V137" s="33"/>
      <c r="W137" s="33"/>
      <c r="X137" s="33"/>
      <c r="Y137" s="33"/>
      <c r="Z137" s="33"/>
      <c r="AA137" s="33"/>
      <c r="AB137" s="33"/>
      <c r="AC137" s="33"/>
      <c r="AD137" s="33"/>
      <c r="AE137" s="33"/>
      <c r="AR137" s="158" t="s">
        <v>134</v>
      </c>
      <c r="AT137" s="158" t="s">
        <v>130</v>
      </c>
      <c r="AU137" s="158" t="s">
        <v>88</v>
      </c>
      <c r="AY137" s="18" t="s">
        <v>127</v>
      </c>
      <c r="BE137" s="159">
        <f>IF(N137="základní",J137,0)</f>
        <v>0</v>
      </c>
      <c r="BF137" s="159">
        <f>IF(N137="snížená",J137,0)</f>
        <v>0</v>
      </c>
      <c r="BG137" s="159">
        <f>IF(N137="zákl. přenesená",J137,0)</f>
        <v>0</v>
      </c>
      <c r="BH137" s="159">
        <f>IF(N137="sníž. přenesená",J137,0)</f>
        <v>0</v>
      </c>
      <c r="BI137" s="159">
        <f>IF(N137="nulová",J137,0)</f>
        <v>0</v>
      </c>
      <c r="BJ137" s="18" t="s">
        <v>86</v>
      </c>
      <c r="BK137" s="159">
        <f>ROUND(I137*H137,2)</f>
        <v>0</v>
      </c>
      <c r="BL137" s="18" t="s">
        <v>134</v>
      </c>
      <c r="BM137" s="158" t="s">
        <v>488</v>
      </c>
    </row>
    <row r="138" spans="1:65" s="2" customFormat="1" ht="48.75">
      <c r="A138" s="33"/>
      <c r="B138" s="34"/>
      <c r="C138" s="33"/>
      <c r="D138" s="160" t="s">
        <v>136</v>
      </c>
      <c r="E138" s="33"/>
      <c r="F138" s="161" t="s">
        <v>489</v>
      </c>
      <c r="G138" s="33"/>
      <c r="H138" s="33"/>
      <c r="I138" s="162"/>
      <c r="J138" s="33"/>
      <c r="K138" s="33"/>
      <c r="L138" s="34"/>
      <c r="M138" s="163"/>
      <c r="N138" s="164"/>
      <c r="O138" s="59"/>
      <c r="P138" s="59"/>
      <c r="Q138" s="59"/>
      <c r="R138" s="59"/>
      <c r="S138" s="59"/>
      <c r="T138" s="60"/>
      <c r="U138" s="33"/>
      <c r="V138" s="33"/>
      <c r="W138" s="33"/>
      <c r="X138" s="33"/>
      <c r="Y138" s="33"/>
      <c r="Z138" s="33"/>
      <c r="AA138" s="33"/>
      <c r="AB138" s="33"/>
      <c r="AC138" s="33"/>
      <c r="AD138" s="33"/>
      <c r="AE138" s="33"/>
      <c r="AT138" s="18" t="s">
        <v>136</v>
      </c>
      <c r="AU138" s="18" t="s">
        <v>88</v>
      </c>
    </row>
    <row r="139" spans="1:65" s="2" customFormat="1" ht="24.2" customHeight="1">
      <c r="A139" s="33"/>
      <c r="B139" s="145"/>
      <c r="C139" s="146" t="s">
        <v>134</v>
      </c>
      <c r="D139" s="146" t="s">
        <v>130</v>
      </c>
      <c r="E139" s="147" t="s">
        <v>490</v>
      </c>
      <c r="F139" s="148" t="s">
        <v>491</v>
      </c>
      <c r="G139" s="149" t="s">
        <v>487</v>
      </c>
      <c r="H139" s="150">
        <v>272.64999999999998</v>
      </c>
      <c r="I139" s="151"/>
      <c r="J139" s="152">
        <f>ROUND(I139*H139,2)</f>
        <v>0</v>
      </c>
      <c r="K139" s="153"/>
      <c r="L139" s="34"/>
      <c r="M139" s="154" t="s">
        <v>1</v>
      </c>
      <c r="N139" s="155" t="s">
        <v>43</v>
      </c>
      <c r="O139" s="59"/>
      <c r="P139" s="156">
        <f>O139*H139</f>
        <v>0</v>
      </c>
      <c r="Q139" s="156">
        <v>0</v>
      </c>
      <c r="R139" s="156">
        <f>Q139*H139</f>
        <v>0</v>
      </c>
      <c r="S139" s="156">
        <v>0</v>
      </c>
      <c r="T139" s="157">
        <f>S139*H139</f>
        <v>0</v>
      </c>
      <c r="U139" s="33"/>
      <c r="V139" s="33"/>
      <c r="W139" s="33"/>
      <c r="X139" s="33"/>
      <c r="Y139" s="33"/>
      <c r="Z139" s="33"/>
      <c r="AA139" s="33"/>
      <c r="AB139" s="33"/>
      <c r="AC139" s="33"/>
      <c r="AD139" s="33"/>
      <c r="AE139" s="33"/>
      <c r="AR139" s="158" t="s">
        <v>134</v>
      </c>
      <c r="AT139" s="158" t="s">
        <v>130</v>
      </c>
      <c r="AU139" s="158" t="s">
        <v>88</v>
      </c>
      <c r="AY139" s="18" t="s">
        <v>127</v>
      </c>
      <c r="BE139" s="159">
        <f>IF(N139="základní",J139,0)</f>
        <v>0</v>
      </c>
      <c r="BF139" s="159">
        <f>IF(N139="snížená",J139,0)</f>
        <v>0</v>
      </c>
      <c r="BG139" s="159">
        <f>IF(N139="zákl. přenesená",J139,0)</f>
        <v>0</v>
      </c>
      <c r="BH139" s="159">
        <f>IF(N139="sníž. přenesená",J139,0)</f>
        <v>0</v>
      </c>
      <c r="BI139" s="159">
        <f>IF(N139="nulová",J139,0)</f>
        <v>0</v>
      </c>
      <c r="BJ139" s="18" t="s">
        <v>86</v>
      </c>
      <c r="BK139" s="159">
        <f>ROUND(I139*H139,2)</f>
        <v>0</v>
      </c>
      <c r="BL139" s="18" t="s">
        <v>134</v>
      </c>
      <c r="BM139" s="158" t="s">
        <v>492</v>
      </c>
    </row>
    <row r="140" spans="1:65" s="2" customFormat="1" ht="48.75">
      <c r="A140" s="33"/>
      <c r="B140" s="34"/>
      <c r="C140" s="33"/>
      <c r="D140" s="160" t="s">
        <v>136</v>
      </c>
      <c r="E140" s="33"/>
      <c r="F140" s="161" t="s">
        <v>493</v>
      </c>
      <c r="G140" s="33"/>
      <c r="H140" s="33"/>
      <c r="I140" s="162"/>
      <c r="J140" s="33"/>
      <c r="K140" s="33"/>
      <c r="L140" s="34"/>
      <c r="M140" s="163"/>
      <c r="N140" s="164"/>
      <c r="O140" s="59"/>
      <c r="P140" s="59"/>
      <c r="Q140" s="59"/>
      <c r="R140" s="59"/>
      <c r="S140" s="59"/>
      <c r="T140" s="60"/>
      <c r="U140" s="33"/>
      <c r="V140" s="33"/>
      <c r="W140" s="33"/>
      <c r="X140" s="33"/>
      <c r="Y140" s="33"/>
      <c r="Z140" s="33"/>
      <c r="AA140" s="33"/>
      <c r="AB140" s="33"/>
      <c r="AC140" s="33"/>
      <c r="AD140" s="33"/>
      <c r="AE140" s="33"/>
      <c r="AT140" s="18" t="s">
        <v>136</v>
      </c>
      <c r="AU140" s="18" t="s">
        <v>88</v>
      </c>
    </row>
    <row r="141" spans="1:65" s="13" customFormat="1">
      <c r="B141" s="181"/>
      <c r="D141" s="160" t="s">
        <v>472</v>
      </c>
      <c r="E141" s="182" t="s">
        <v>1</v>
      </c>
      <c r="F141" s="183" t="s">
        <v>494</v>
      </c>
      <c r="H141" s="184">
        <v>130.65</v>
      </c>
      <c r="I141" s="185"/>
      <c r="L141" s="181"/>
      <c r="M141" s="186"/>
      <c r="N141" s="187"/>
      <c r="O141" s="187"/>
      <c r="P141" s="187"/>
      <c r="Q141" s="187"/>
      <c r="R141" s="187"/>
      <c r="S141" s="187"/>
      <c r="T141" s="188"/>
      <c r="AT141" s="182" t="s">
        <v>472</v>
      </c>
      <c r="AU141" s="182" t="s">
        <v>88</v>
      </c>
      <c r="AV141" s="13" t="s">
        <v>88</v>
      </c>
      <c r="AW141" s="13" t="s">
        <v>35</v>
      </c>
      <c r="AX141" s="13" t="s">
        <v>78</v>
      </c>
      <c r="AY141" s="182" t="s">
        <v>127</v>
      </c>
    </row>
    <row r="142" spans="1:65" s="13" customFormat="1">
      <c r="B142" s="181"/>
      <c r="D142" s="160" t="s">
        <v>472</v>
      </c>
      <c r="E142" s="182" t="s">
        <v>1</v>
      </c>
      <c r="F142" s="183" t="s">
        <v>495</v>
      </c>
      <c r="H142" s="184">
        <v>117</v>
      </c>
      <c r="I142" s="185"/>
      <c r="L142" s="181"/>
      <c r="M142" s="186"/>
      <c r="N142" s="187"/>
      <c r="O142" s="187"/>
      <c r="P142" s="187"/>
      <c r="Q142" s="187"/>
      <c r="R142" s="187"/>
      <c r="S142" s="187"/>
      <c r="T142" s="188"/>
      <c r="AT142" s="182" t="s">
        <v>472</v>
      </c>
      <c r="AU142" s="182" t="s">
        <v>88</v>
      </c>
      <c r="AV142" s="13" t="s">
        <v>88</v>
      </c>
      <c r="AW142" s="13" t="s">
        <v>35</v>
      </c>
      <c r="AX142" s="13" t="s">
        <v>78</v>
      </c>
      <c r="AY142" s="182" t="s">
        <v>127</v>
      </c>
    </row>
    <row r="143" spans="1:65" s="13" customFormat="1">
      <c r="B143" s="181"/>
      <c r="D143" s="160" t="s">
        <v>472</v>
      </c>
      <c r="E143" s="182" t="s">
        <v>1</v>
      </c>
      <c r="F143" s="183" t="s">
        <v>496</v>
      </c>
      <c r="H143" s="184">
        <v>25</v>
      </c>
      <c r="I143" s="185"/>
      <c r="L143" s="181"/>
      <c r="M143" s="186"/>
      <c r="N143" s="187"/>
      <c r="O143" s="187"/>
      <c r="P143" s="187"/>
      <c r="Q143" s="187"/>
      <c r="R143" s="187"/>
      <c r="S143" s="187"/>
      <c r="T143" s="188"/>
      <c r="AT143" s="182" t="s">
        <v>472</v>
      </c>
      <c r="AU143" s="182" t="s">
        <v>88</v>
      </c>
      <c r="AV143" s="13" t="s">
        <v>88</v>
      </c>
      <c r="AW143" s="13" t="s">
        <v>35</v>
      </c>
      <c r="AX143" s="13" t="s">
        <v>78</v>
      </c>
      <c r="AY143" s="182" t="s">
        <v>127</v>
      </c>
    </row>
    <row r="144" spans="1:65" s="14" customFormat="1">
      <c r="B144" s="189"/>
      <c r="D144" s="160" t="s">
        <v>472</v>
      </c>
      <c r="E144" s="190" t="s">
        <v>1</v>
      </c>
      <c r="F144" s="191" t="s">
        <v>477</v>
      </c>
      <c r="H144" s="192">
        <v>272.64999999999998</v>
      </c>
      <c r="I144" s="193"/>
      <c r="L144" s="189"/>
      <c r="M144" s="194"/>
      <c r="N144" s="195"/>
      <c r="O144" s="195"/>
      <c r="P144" s="195"/>
      <c r="Q144" s="195"/>
      <c r="R144" s="195"/>
      <c r="S144" s="195"/>
      <c r="T144" s="196"/>
      <c r="AT144" s="190" t="s">
        <v>472</v>
      </c>
      <c r="AU144" s="190" t="s">
        <v>88</v>
      </c>
      <c r="AV144" s="14" t="s">
        <v>134</v>
      </c>
      <c r="AW144" s="14" t="s">
        <v>35</v>
      </c>
      <c r="AX144" s="14" t="s">
        <v>86</v>
      </c>
      <c r="AY144" s="190" t="s">
        <v>127</v>
      </c>
    </row>
    <row r="145" spans="1:65" s="2" customFormat="1" ht="16.5" customHeight="1">
      <c r="A145" s="33"/>
      <c r="B145" s="145"/>
      <c r="C145" s="165" t="s">
        <v>128</v>
      </c>
      <c r="D145" s="165" t="s">
        <v>138</v>
      </c>
      <c r="E145" s="166" t="s">
        <v>497</v>
      </c>
      <c r="F145" s="167" t="s">
        <v>498</v>
      </c>
      <c r="G145" s="168" t="s">
        <v>499</v>
      </c>
      <c r="H145" s="169">
        <v>24.539000000000001</v>
      </c>
      <c r="I145" s="170"/>
      <c r="J145" s="171">
        <f>ROUND(I145*H145,2)</f>
        <v>0</v>
      </c>
      <c r="K145" s="172"/>
      <c r="L145" s="173"/>
      <c r="M145" s="174" t="s">
        <v>1</v>
      </c>
      <c r="N145" s="175" t="s">
        <v>43</v>
      </c>
      <c r="O145" s="59"/>
      <c r="P145" s="156">
        <f>O145*H145</f>
        <v>0</v>
      </c>
      <c r="Q145" s="156">
        <v>1</v>
      </c>
      <c r="R145" s="156">
        <f>Q145*H145</f>
        <v>24.539000000000001</v>
      </c>
      <c r="S145" s="156">
        <v>0</v>
      </c>
      <c r="T145" s="157">
        <f>S145*H145</f>
        <v>0</v>
      </c>
      <c r="U145" s="33"/>
      <c r="V145" s="33"/>
      <c r="W145" s="33"/>
      <c r="X145" s="33"/>
      <c r="Y145" s="33"/>
      <c r="Z145" s="33"/>
      <c r="AA145" s="33"/>
      <c r="AB145" s="33"/>
      <c r="AC145" s="33"/>
      <c r="AD145" s="33"/>
      <c r="AE145" s="33"/>
      <c r="AR145" s="158" t="s">
        <v>142</v>
      </c>
      <c r="AT145" s="158" t="s">
        <v>138</v>
      </c>
      <c r="AU145" s="158" t="s">
        <v>88</v>
      </c>
      <c r="AY145" s="18" t="s">
        <v>127</v>
      </c>
      <c r="BE145" s="159">
        <f>IF(N145="základní",J145,0)</f>
        <v>0</v>
      </c>
      <c r="BF145" s="159">
        <f>IF(N145="snížená",J145,0)</f>
        <v>0</v>
      </c>
      <c r="BG145" s="159">
        <f>IF(N145="zákl. přenesená",J145,0)</f>
        <v>0</v>
      </c>
      <c r="BH145" s="159">
        <f>IF(N145="sníž. přenesená",J145,0)</f>
        <v>0</v>
      </c>
      <c r="BI145" s="159">
        <f>IF(N145="nulová",J145,0)</f>
        <v>0</v>
      </c>
      <c r="BJ145" s="18" t="s">
        <v>86</v>
      </c>
      <c r="BK145" s="159">
        <f>ROUND(I145*H145,2)</f>
        <v>0</v>
      </c>
      <c r="BL145" s="18" t="s">
        <v>134</v>
      </c>
      <c r="BM145" s="158" t="s">
        <v>500</v>
      </c>
    </row>
    <row r="146" spans="1:65" s="2" customFormat="1">
      <c r="A146" s="33"/>
      <c r="B146" s="34"/>
      <c r="C146" s="33"/>
      <c r="D146" s="160" t="s">
        <v>136</v>
      </c>
      <c r="E146" s="33"/>
      <c r="F146" s="161" t="s">
        <v>498</v>
      </c>
      <c r="G146" s="33"/>
      <c r="H146" s="33"/>
      <c r="I146" s="162"/>
      <c r="J146" s="33"/>
      <c r="K146" s="33"/>
      <c r="L146" s="34"/>
      <c r="M146" s="163"/>
      <c r="N146" s="164"/>
      <c r="O146" s="59"/>
      <c r="P146" s="59"/>
      <c r="Q146" s="59"/>
      <c r="R146" s="59"/>
      <c r="S146" s="59"/>
      <c r="T146" s="60"/>
      <c r="U146" s="33"/>
      <c r="V146" s="33"/>
      <c r="W146" s="33"/>
      <c r="X146" s="33"/>
      <c r="Y146" s="33"/>
      <c r="Z146" s="33"/>
      <c r="AA146" s="33"/>
      <c r="AB146" s="33"/>
      <c r="AC146" s="33"/>
      <c r="AD146" s="33"/>
      <c r="AE146" s="33"/>
      <c r="AT146" s="18" t="s">
        <v>136</v>
      </c>
      <c r="AU146" s="18" t="s">
        <v>88</v>
      </c>
    </row>
    <row r="147" spans="1:65" s="13" customFormat="1">
      <c r="B147" s="181"/>
      <c r="D147" s="160" t="s">
        <v>472</v>
      </c>
      <c r="E147" s="182" t="s">
        <v>1</v>
      </c>
      <c r="F147" s="183" t="s">
        <v>501</v>
      </c>
      <c r="H147" s="184">
        <v>24.539000000000001</v>
      </c>
      <c r="I147" s="185"/>
      <c r="L147" s="181"/>
      <c r="M147" s="186"/>
      <c r="N147" s="187"/>
      <c r="O147" s="187"/>
      <c r="P147" s="187"/>
      <c r="Q147" s="187"/>
      <c r="R147" s="187"/>
      <c r="S147" s="187"/>
      <c r="T147" s="188"/>
      <c r="AT147" s="182" t="s">
        <v>472</v>
      </c>
      <c r="AU147" s="182" t="s">
        <v>88</v>
      </c>
      <c r="AV147" s="13" t="s">
        <v>88</v>
      </c>
      <c r="AW147" s="13" t="s">
        <v>35</v>
      </c>
      <c r="AX147" s="13" t="s">
        <v>86</v>
      </c>
      <c r="AY147" s="182" t="s">
        <v>127</v>
      </c>
    </row>
    <row r="148" spans="1:65" s="2" customFormat="1" ht="16.5" customHeight="1">
      <c r="A148" s="33"/>
      <c r="B148" s="145"/>
      <c r="C148" s="165" t="s">
        <v>156</v>
      </c>
      <c r="D148" s="165" t="s">
        <v>138</v>
      </c>
      <c r="E148" s="166" t="s">
        <v>502</v>
      </c>
      <c r="F148" s="167" t="s">
        <v>503</v>
      </c>
      <c r="G148" s="168" t="s">
        <v>499</v>
      </c>
      <c r="H148" s="169">
        <v>24.539000000000001</v>
      </c>
      <c r="I148" s="170"/>
      <c r="J148" s="171">
        <f>ROUND(I148*H148,2)</f>
        <v>0</v>
      </c>
      <c r="K148" s="172"/>
      <c r="L148" s="173"/>
      <c r="M148" s="174" t="s">
        <v>1</v>
      </c>
      <c r="N148" s="175" t="s">
        <v>43</v>
      </c>
      <c r="O148" s="59"/>
      <c r="P148" s="156">
        <f>O148*H148</f>
        <v>0</v>
      </c>
      <c r="Q148" s="156">
        <v>1</v>
      </c>
      <c r="R148" s="156">
        <f>Q148*H148</f>
        <v>24.539000000000001</v>
      </c>
      <c r="S148" s="156">
        <v>0</v>
      </c>
      <c r="T148" s="157">
        <f>S148*H148</f>
        <v>0</v>
      </c>
      <c r="U148" s="33"/>
      <c r="V148" s="33"/>
      <c r="W148" s="33"/>
      <c r="X148" s="33"/>
      <c r="Y148" s="33"/>
      <c r="Z148" s="33"/>
      <c r="AA148" s="33"/>
      <c r="AB148" s="33"/>
      <c r="AC148" s="33"/>
      <c r="AD148" s="33"/>
      <c r="AE148" s="33"/>
      <c r="AR148" s="158" t="s">
        <v>142</v>
      </c>
      <c r="AT148" s="158" t="s">
        <v>138</v>
      </c>
      <c r="AU148" s="158" t="s">
        <v>88</v>
      </c>
      <c r="AY148" s="18" t="s">
        <v>127</v>
      </c>
      <c r="BE148" s="159">
        <f>IF(N148="základní",J148,0)</f>
        <v>0</v>
      </c>
      <c r="BF148" s="159">
        <f>IF(N148="snížená",J148,0)</f>
        <v>0</v>
      </c>
      <c r="BG148" s="159">
        <f>IF(N148="zákl. přenesená",J148,0)</f>
        <v>0</v>
      </c>
      <c r="BH148" s="159">
        <f>IF(N148="sníž. přenesená",J148,0)</f>
        <v>0</v>
      </c>
      <c r="BI148" s="159">
        <f>IF(N148="nulová",J148,0)</f>
        <v>0</v>
      </c>
      <c r="BJ148" s="18" t="s">
        <v>86</v>
      </c>
      <c r="BK148" s="159">
        <f>ROUND(I148*H148,2)</f>
        <v>0</v>
      </c>
      <c r="BL148" s="18" t="s">
        <v>134</v>
      </c>
      <c r="BM148" s="158" t="s">
        <v>504</v>
      </c>
    </row>
    <row r="149" spans="1:65" s="2" customFormat="1">
      <c r="A149" s="33"/>
      <c r="B149" s="34"/>
      <c r="C149" s="33"/>
      <c r="D149" s="160" t="s">
        <v>136</v>
      </c>
      <c r="E149" s="33"/>
      <c r="F149" s="161" t="s">
        <v>503</v>
      </c>
      <c r="G149" s="33"/>
      <c r="H149" s="33"/>
      <c r="I149" s="162"/>
      <c r="J149" s="33"/>
      <c r="K149" s="33"/>
      <c r="L149" s="34"/>
      <c r="M149" s="163"/>
      <c r="N149" s="164"/>
      <c r="O149" s="59"/>
      <c r="P149" s="59"/>
      <c r="Q149" s="59"/>
      <c r="R149" s="59"/>
      <c r="S149" s="59"/>
      <c r="T149" s="60"/>
      <c r="U149" s="33"/>
      <c r="V149" s="33"/>
      <c r="W149" s="33"/>
      <c r="X149" s="33"/>
      <c r="Y149" s="33"/>
      <c r="Z149" s="33"/>
      <c r="AA149" s="33"/>
      <c r="AB149" s="33"/>
      <c r="AC149" s="33"/>
      <c r="AD149" s="33"/>
      <c r="AE149" s="33"/>
      <c r="AT149" s="18" t="s">
        <v>136</v>
      </c>
      <c r="AU149" s="18" t="s">
        <v>88</v>
      </c>
    </row>
    <row r="150" spans="1:65" s="2" customFormat="1" ht="24.2" customHeight="1">
      <c r="A150" s="33"/>
      <c r="B150" s="145"/>
      <c r="C150" s="146" t="s">
        <v>160</v>
      </c>
      <c r="D150" s="146" t="s">
        <v>130</v>
      </c>
      <c r="E150" s="147" t="s">
        <v>505</v>
      </c>
      <c r="F150" s="148" t="s">
        <v>506</v>
      </c>
      <c r="G150" s="149" t="s">
        <v>133</v>
      </c>
      <c r="H150" s="150">
        <v>48.015000000000001</v>
      </c>
      <c r="I150" s="151"/>
      <c r="J150" s="152">
        <f>ROUND(I150*H150,2)</f>
        <v>0</v>
      </c>
      <c r="K150" s="153"/>
      <c r="L150" s="34"/>
      <c r="M150" s="154" t="s">
        <v>1</v>
      </c>
      <c r="N150" s="155" t="s">
        <v>43</v>
      </c>
      <c r="O150" s="59"/>
      <c r="P150" s="156">
        <f>O150*H150</f>
        <v>0</v>
      </c>
      <c r="Q150" s="156">
        <v>0</v>
      </c>
      <c r="R150" s="156">
        <f>Q150*H150</f>
        <v>0</v>
      </c>
      <c r="S150" s="156">
        <v>0</v>
      </c>
      <c r="T150" s="157">
        <f>S150*H150</f>
        <v>0</v>
      </c>
      <c r="U150" s="33"/>
      <c r="V150" s="33"/>
      <c r="W150" s="33"/>
      <c r="X150" s="33"/>
      <c r="Y150" s="33"/>
      <c r="Z150" s="33"/>
      <c r="AA150" s="33"/>
      <c r="AB150" s="33"/>
      <c r="AC150" s="33"/>
      <c r="AD150" s="33"/>
      <c r="AE150" s="33"/>
      <c r="AR150" s="158" t="s">
        <v>134</v>
      </c>
      <c r="AT150" s="158" t="s">
        <v>130</v>
      </c>
      <c r="AU150" s="158" t="s">
        <v>88</v>
      </c>
      <c r="AY150" s="18" t="s">
        <v>127</v>
      </c>
      <c r="BE150" s="159">
        <f>IF(N150="základní",J150,0)</f>
        <v>0</v>
      </c>
      <c r="BF150" s="159">
        <f>IF(N150="snížená",J150,0)</f>
        <v>0</v>
      </c>
      <c r="BG150" s="159">
        <f>IF(N150="zákl. přenesená",J150,0)</f>
        <v>0</v>
      </c>
      <c r="BH150" s="159">
        <f>IF(N150="sníž. přenesená",J150,0)</f>
        <v>0</v>
      </c>
      <c r="BI150" s="159">
        <f>IF(N150="nulová",J150,0)</f>
        <v>0</v>
      </c>
      <c r="BJ150" s="18" t="s">
        <v>86</v>
      </c>
      <c r="BK150" s="159">
        <f>ROUND(I150*H150,2)</f>
        <v>0</v>
      </c>
      <c r="BL150" s="18" t="s">
        <v>134</v>
      </c>
      <c r="BM150" s="158" t="s">
        <v>507</v>
      </c>
    </row>
    <row r="151" spans="1:65" s="2" customFormat="1" ht="39">
      <c r="A151" s="33"/>
      <c r="B151" s="34"/>
      <c r="C151" s="33"/>
      <c r="D151" s="160" t="s">
        <v>136</v>
      </c>
      <c r="E151" s="33"/>
      <c r="F151" s="161" t="s">
        <v>508</v>
      </c>
      <c r="G151" s="33"/>
      <c r="H151" s="33"/>
      <c r="I151" s="162"/>
      <c r="J151" s="33"/>
      <c r="K151" s="33"/>
      <c r="L151" s="34"/>
      <c r="M151" s="163"/>
      <c r="N151" s="164"/>
      <c r="O151" s="59"/>
      <c r="P151" s="59"/>
      <c r="Q151" s="59"/>
      <c r="R151" s="59"/>
      <c r="S151" s="59"/>
      <c r="T151" s="60"/>
      <c r="U151" s="33"/>
      <c r="V151" s="33"/>
      <c r="W151" s="33"/>
      <c r="X151" s="33"/>
      <c r="Y151" s="33"/>
      <c r="Z151" s="33"/>
      <c r="AA151" s="33"/>
      <c r="AB151" s="33"/>
      <c r="AC151" s="33"/>
      <c r="AD151" s="33"/>
      <c r="AE151" s="33"/>
      <c r="AT151" s="18" t="s">
        <v>136</v>
      </c>
      <c r="AU151" s="18" t="s">
        <v>88</v>
      </c>
    </row>
    <row r="152" spans="1:65" s="13" customFormat="1">
      <c r="B152" s="181"/>
      <c r="D152" s="160" t="s">
        <v>472</v>
      </c>
      <c r="E152" s="182" t="s">
        <v>1</v>
      </c>
      <c r="F152" s="183" t="s">
        <v>509</v>
      </c>
      <c r="H152" s="184">
        <v>26.73</v>
      </c>
      <c r="I152" s="185"/>
      <c r="L152" s="181"/>
      <c r="M152" s="186"/>
      <c r="N152" s="187"/>
      <c r="O152" s="187"/>
      <c r="P152" s="187"/>
      <c r="Q152" s="187"/>
      <c r="R152" s="187"/>
      <c r="S152" s="187"/>
      <c r="T152" s="188"/>
      <c r="AT152" s="182" t="s">
        <v>472</v>
      </c>
      <c r="AU152" s="182" t="s">
        <v>88</v>
      </c>
      <c r="AV152" s="13" t="s">
        <v>88</v>
      </c>
      <c r="AW152" s="13" t="s">
        <v>35</v>
      </c>
      <c r="AX152" s="13" t="s">
        <v>78</v>
      </c>
      <c r="AY152" s="182" t="s">
        <v>127</v>
      </c>
    </row>
    <row r="153" spans="1:65" s="13" customFormat="1">
      <c r="B153" s="181"/>
      <c r="D153" s="160" t="s">
        <v>472</v>
      </c>
      <c r="E153" s="182" t="s">
        <v>1</v>
      </c>
      <c r="F153" s="183" t="s">
        <v>510</v>
      </c>
      <c r="H153" s="184">
        <v>14.535</v>
      </c>
      <c r="I153" s="185"/>
      <c r="L153" s="181"/>
      <c r="M153" s="186"/>
      <c r="N153" s="187"/>
      <c r="O153" s="187"/>
      <c r="P153" s="187"/>
      <c r="Q153" s="187"/>
      <c r="R153" s="187"/>
      <c r="S153" s="187"/>
      <c r="T153" s="188"/>
      <c r="AT153" s="182" t="s">
        <v>472</v>
      </c>
      <c r="AU153" s="182" t="s">
        <v>88</v>
      </c>
      <c r="AV153" s="13" t="s">
        <v>88</v>
      </c>
      <c r="AW153" s="13" t="s">
        <v>35</v>
      </c>
      <c r="AX153" s="13" t="s">
        <v>78</v>
      </c>
      <c r="AY153" s="182" t="s">
        <v>127</v>
      </c>
    </row>
    <row r="154" spans="1:65" s="13" customFormat="1">
      <c r="B154" s="181"/>
      <c r="D154" s="160" t="s">
        <v>472</v>
      </c>
      <c r="E154" s="182" t="s">
        <v>1</v>
      </c>
      <c r="F154" s="183" t="s">
        <v>511</v>
      </c>
      <c r="H154" s="184">
        <v>6.75</v>
      </c>
      <c r="I154" s="185"/>
      <c r="L154" s="181"/>
      <c r="M154" s="186"/>
      <c r="N154" s="187"/>
      <c r="O154" s="187"/>
      <c r="P154" s="187"/>
      <c r="Q154" s="187"/>
      <c r="R154" s="187"/>
      <c r="S154" s="187"/>
      <c r="T154" s="188"/>
      <c r="AT154" s="182" t="s">
        <v>472</v>
      </c>
      <c r="AU154" s="182" t="s">
        <v>88</v>
      </c>
      <c r="AV154" s="13" t="s">
        <v>88</v>
      </c>
      <c r="AW154" s="13" t="s">
        <v>35</v>
      </c>
      <c r="AX154" s="13" t="s">
        <v>78</v>
      </c>
      <c r="AY154" s="182" t="s">
        <v>127</v>
      </c>
    </row>
    <row r="155" spans="1:65" s="14" customFormat="1">
      <c r="B155" s="189"/>
      <c r="D155" s="160" t="s">
        <v>472</v>
      </c>
      <c r="E155" s="190" t="s">
        <v>1</v>
      </c>
      <c r="F155" s="191" t="s">
        <v>477</v>
      </c>
      <c r="H155" s="192">
        <v>48.015000000000001</v>
      </c>
      <c r="I155" s="193"/>
      <c r="L155" s="189"/>
      <c r="M155" s="194"/>
      <c r="N155" s="195"/>
      <c r="O155" s="195"/>
      <c r="P155" s="195"/>
      <c r="Q155" s="195"/>
      <c r="R155" s="195"/>
      <c r="S155" s="195"/>
      <c r="T155" s="196"/>
      <c r="AT155" s="190" t="s">
        <v>472</v>
      </c>
      <c r="AU155" s="190" t="s">
        <v>88</v>
      </c>
      <c r="AV155" s="14" t="s">
        <v>134</v>
      </c>
      <c r="AW155" s="14" t="s">
        <v>35</v>
      </c>
      <c r="AX155" s="14" t="s">
        <v>86</v>
      </c>
      <c r="AY155" s="190" t="s">
        <v>127</v>
      </c>
    </row>
    <row r="156" spans="1:65" s="2" customFormat="1" ht="24.2" customHeight="1">
      <c r="A156" s="33"/>
      <c r="B156" s="145"/>
      <c r="C156" s="146" t="s">
        <v>142</v>
      </c>
      <c r="D156" s="146" t="s">
        <v>130</v>
      </c>
      <c r="E156" s="147" t="s">
        <v>512</v>
      </c>
      <c r="F156" s="148" t="s">
        <v>513</v>
      </c>
      <c r="G156" s="149" t="s">
        <v>133</v>
      </c>
      <c r="H156" s="150">
        <v>398</v>
      </c>
      <c r="I156" s="151"/>
      <c r="J156" s="152">
        <f>ROUND(I156*H156,2)</f>
        <v>0</v>
      </c>
      <c r="K156" s="153"/>
      <c r="L156" s="34"/>
      <c r="M156" s="154" t="s">
        <v>1</v>
      </c>
      <c r="N156" s="155" t="s">
        <v>43</v>
      </c>
      <c r="O156" s="59"/>
      <c r="P156" s="156">
        <f>O156*H156</f>
        <v>0</v>
      </c>
      <c r="Q156" s="156">
        <v>0</v>
      </c>
      <c r="R156" s="156">
        <f>Q156*H156</f>
        <v>0</v>
      </c>
      <c r="S156" s="156">
        <v>0</v>
      </c>
      <c r="T156" s="157">
        <f>S156*H156</f>
        <v>0</v>
      </c>
      <c r="U156" s="33"/>
      <c r="V156" s="33"/>
      <c r="W156" s="33"/>
      <c r="X156" s="33"/>
      <c r="Y156" s="33"/>
      <c r="Z156" s="33"/>
      <c r="AA156" s="33"/>
      <c r="AB156" s="33"/>
      <c r="AC156" s="33"/>
      <c r="AD156" s="33"/>
      <c r="AE156" s="33"/>
      <c r="AR156" s="158" t="s">
        <v>134</v>
      </c>
      <c r="AT156" s="158" t="s">
        <v>130</v>
      </c>
      <c r="AU156" s="158" t="s">
        <v>88</v>
      </c>
      <c r="AY156" s="18" t="s">
        <v>127</v>
      </c>
      <c r="BE156" s="159">
        <f>IF(N156="základní",J156,0)</f>
        <v>0</v>
      </c>
      <c r="BF156" s="159">
        <f>IF(N156="snížená",J156,0)</f>
        <v>0</v>
      </c>
      <c r="BG156" s="159">
        <f>IF(N156="zákl. přenesená",J156,0)</f>
        <v>0</v>
      </c>
      <c r="BH156" s="159">
        <f>IF(N156="sníž. přenesená",J156,0)</f>
        <v>0</v>
      </c>
      <c r="BI156" s="159">
        <f>IF(N156="nulová",J156,0)</f>
        <v>0</v>
      </c>
      <c r="BJ156" s="18" t="s">
        <v>86</v>
      </c>
      <c r="BK156" s="159">
        <f>ROUND(I156*H156,2)</f>
        <v>0</v>
      </c>
      <c r="BL156" s="18" t="s">
        <v>134</v>
      </c>
      <c r="BM156" s="158" t="s">
        <v>514</v>
      </c>
    </row>
    <row r="157" spans="1:65" s="2" customFormat="1" ht="39">
      <c r="A157" s="33"/>
      <c r="B157" s="34"/>
      <c r="C157" s="33"/>
      <c r="D157" s="160" t="s">
        <v>136</v>
      </c>
      <c r="E157" s="33"/>
      <c r="F157" s="161" t="s">
        <v>515</v>
      </c>
      <c r="G157" s="33"/>
      <c r="H157" s="33"/>
      <c r="I157" s="162"/>
      <c r="J157" s="33"/>
      <c r="K157" s="33"/>
      <c r="L157" s="34"/>
      <c r="M157" s="163"/>
      <c r="N157" s="164"/>
      <c r="O157" s="59"/>
      <c r="P157" s="59"/>
      <c r="Q157" s="59"/>
      <c r="R157" s="59"/>
      <c r="S157" s="59"/>
      <c r="T157" s="60"/>
      <c r="U157" s="33"/>
      <c r="V157" s="33"/>
      <c r="W157" s="33"/>
      <c r="X157" s="33"/>
      <c r="Y157" s="33"/>
      <c r="Z157" s="33"/>
      <c r="AA157" s="33"/>
      <c r="AB157" s="33"/>
      <c r="AC157" s="33"/>
      <c r="AD157" s="33"/>
      <c r="AE157" s="33"/>
      <c r="AT157" s="18" t="s">
        <v>136</v>
      </c>
      <c r="AU157" s="18" t="s">
        <v>88</v>
      </c>
    </row>
    <row r="158" spans="1:65" s="13" customFormat="1">
      <c r="B158" s="181"/>
      <c r="D158" s="160" t="s">
        <v>472</v>
      </c>
      <c r="E158" s="182" t="s">
        <v>1</v>
      </c>
      <c r="F158" s="183" t="s">
        <v>516</v>
      </c>
      <c r="H158" s="184">
        <v>212</v>
      </c>
      <c r="I158" s="185"/>
      <c r="L158" s="181"/>
      <c r="M158" s="186"/>
      <c r="N158" s="187"/>
      <c r="O158" s="187"/>
      <c r="P158" s="187"/>
      <c r="Q158" s="187"/>
      <c r="R158" s="187"/>
      <c r="S158" s="187"/>
      <c r="T158" s="188"/>
      <c r="AT158" s="182" t="s">
        <v>472</v>
      </c>
      <c r="AU158" s="182" t="s">
        <v>88</v>
      </c>
      <c r="AV158" s="13" t="s">
        <v>88</v>
      </c>
      <c r="AW158" s="13" t="s">
        <v>35</v>
      </c>
      <c r="AX158" s="13" t="s">
        <v>78</v>
      </c>
      <c r="AY158" s="182" t="s">
        <v>127</v>
      </c>
    </row>
    <row r="159" spans="1:65" s="13" customFormat="1">
      <c r="B159" s="181"/>
      <c r="D159" s="160" t="s">
        <v>472</v>
      </c>
      <c r="E159" s="182" t="s">
        <v>1</v>
      </c>
      <c r="F159" s="183" t="s">
        <v>517</v>
      </c>
      <c r="H159" s="184">
        <v>106</v>
      </c>
      <c r="I159" s="185"/>
      <c r="L159" s="181"/>
      <c r="M159" s="186"/>
      <c r="N159" s="187"/>
      <c r="O159" s="187"/>
      <c r="P159" s="187"/>
      <c r="Q159" s="187"/>
      <c r="R159" s="187"/>
      <c r="S159" s="187"/>
      <c r="T159" s="188"/>
      <c r="AT159" s="182" t="s">
        <v>472</v>
      </c>
      <c r="AU159" s="182" t="s">
        <v>88</v>
      </c>
      <c r="AV159" s="13" t="s">
        <v>88</v>
      </c>
      <c r="AW159" s="13" t="s">
        <v>35</v>
      </c>
      <c r="AX159" s="13" t="s">
        <v>78</v>
      </c>
      <c r="AY159" s="182" t="s">
        <v>127</v>
      </c>
    </row>
    <row r="160" spans="1:65" s="13" customFormat="1">
      <c r="B160" s="181"/>
      <c r="D160" s="160" t="s">
        <v>472</v>
      </c>
      <c r="E160" s="182" t="s">
        <v>1</v>
      </c>
      <c r="F160" s="183" t="s">
        <v>518</v>
      </c>
      <c r="H160" s="184">
        <v>80</v>
      </c>
      <c r="I160" s="185"/>
      <c r="L160" s="181"/>
      <c r="M160" s="186"/>
      <c r="N160" s="187"/>
      <c r="O160" s="187"/>
      <c r="P160" s="187"/>
      <c r="Q160" s="187"/>
      <c r="R160" s="187"/>
      <c r="S160" s="187"/>
      <c r="T160" s="188"/>
      <c r="AT160" s="182" t="s">
        <v>472</v>
      </c>
      <c r="AU160" s="182" t="s">
        <v>88</v>
      </c>
      <c r="AV160" s="13" t="s">
        <v>88</v>
      </c>
      <c r="AW160" s="13" t="s">
        <v>35</v>
      </c>
      <c r="AX160" s="13" t="s">
        <v>78</v>
      </c>
      <c r="AY160" s="182" t="s">
        <v>127</v>
      </c>
    </row>
    <row r="161" spans="1:65" s="14" customFormat="1">
      <c r="B161" s="189"/>
      <c r="D161" s="160" t="s">
        <v>472</v>
      </c>
      <c r="E161" s="190" t="s">
        <v>1</v>
      </c>
      <c r="F161" s="191" t="s">
        <v>477</v>
      </c>
      <c r="H161" s="192">
        <v>398</v>
      </c>
      <c r="I161" s="193"/>
      <c r="L161" s="189"/>
      <c r="M161" s="194"/>
      <c r="N161" s="195"/>
      <c r="O161" s="195"/>
      <c r="P161" s="195"/>
      <c r="Q161" s="195"/>
      <c r="R161" s="195"/>
      <c r="S161" s="195"/>
      <c r="T161" s="196"/>
      <c r="AT161" s="190" t="s">
        <v>472</v>
      </c>
      <c r="AU161" s="190" t="s">
        <v>88</v>
      </c>
      <c r="AV161" s="14" t="s">
        <v>134</v>
      </c>
      <c r="AW161" s="14" t="s">
        <v>35</v>
      </c>
      <c r="AX161" s="14" t="s">
        <v>86</v>
      </c>
      <c r="AY161" s="190" t="s">
        <v>127</v>
      </c>
    </row>
    <row r="162" spans="1:65" s="2" customFormat="1" ht="16.5" customHeight="1">
      <c r="A162" s="33"/>
      <c r="B162" s="145"/>
      <c r="C162" s="146" t="s">
        <v>170</v>
      </c>
      <c r="D162" s="146" t="s">
        <v>130</v>
      </c>
      <c r="E162" s="147" t="s">
        <v>519</v>
      </c>
      <c r="F162" s="148" t="s">
        <v>520</v>
      </c>
      <c r="G162" s="149" t="s">
        <v>133</v>
      </c>
      <c r="H162" s="150">
        <v>28.58</v>
      </c>
      <c r="I162" s="151"/>
      <c r="J162" s="152">
        <f>ROUND(I162*H162,2)</f>
        <v>0</v>
      </c>
      <c r="K162" s="153"/>
      <c r="L162" s="34"/>
      <c r="M162" s="154" t="s">
        <v>1</v>
      </c>
      <c r="N162" s="155" t="s">
        <v>43</v>
      </c>
      <c r="O162" s="59"/>
      <c r="P162" s="156">
        <f>O162*H162</f>
        <v>0</v>
      </c>
      <c r="Q162" s="156">
        <v>0</v>
      </c>
      <c r="R162" s="156">
        <f>Q162*H162</f>
        <v>0</v>
      </c>
      <c r="S162" s="156">
        <v>0</v>
      </c>
      <c r="T162" s="157">
        <f>S162*H162</f>
        <v>0</v>
      </c>
      <c r="U162" s="33"/>
      <c r="V162" s="33"/>
      <c r="W162" s="33"/>
      <c r="X162" s="33"/>
      <c r="Y162" s="33"/>
      <c r="Z162" s="33"/>
      <c r="AA162" s="33"/>
      <c r="AB162" s="33"/>
      <c r="AC162" s="33"/>
      <c r="AD162" s="33"/>
      <c r="AE162" s="33"/>
      <c r="AR162" s="158" t="s">
        <v>134</v>
      </c>
      <c r="AT162" s="158" t="s">
        <v>130</v>
      </c>
      <c r="AU162" s="158" t="s">
        <v>88</v>
      </c>
      <c r="AY162" s="18" t="s">
        <v>127</v>
      </c>
      <c r="BE162" s="159">
        <f>IF(N162="základní",J162,0)</f>
        <v>0</v>
      </c>
      <c r="BF162" s="159">
        <f>IF(N162="snížená",J162,0)</f>
        <v>0</v>
      </c>
      <c r="BG162" s="159">
        <f>IF(N162="zákl. přenesená",J162,0)</f>
        <v>0</v>
      </c>
      <c r="BH162" s="159">
        <f>IF(N162="sníž. přenesená",J162,0)</f>
        <v>0</v>
      </c>
      <c r="BI162" s="159">
        <f>IF(N162="nulová",J162,0)</f>
        <v>0</v>
      </c>
      <c r="BJ162" s="18" t="s">
        <v>86</v>
      </c>
      <c r="BK162" s="159">
        <f>ROUND(I162*H162,2)</f>
        <v>0</v>
      </c>
      <c r="BL162" s="18" t="s">
        <v>134</v>
      </c>
      <c r="BM162" s="158" t="s">
        <v>521</v>
      </c>
    </row>
    <row r="163" spans="1:65" s="2" customFormat="1" ht="48.75">
      <c r="A163" s="33"/>
      <c r="B163" s="34"/>
      <c r="C163" s="33"/>
      <c r="D163" s="160" t="s">
        <v>136</v>
      </c>
      <c r="E163" s="33"/>
      <c r="F163" s="161" t="s">
        <v>522</v>
      </c>
      <c r="G163" s="33"/>
      <c r="H163" s="33"/>
      <c r="I163" s="162"/>
      <c r="J163" s="33"/>
      <c r="K163" s="33"/>
      <c r="L163" s="34"/>
      <c r="M163" s="163"/>
      <c r="N163" s="164"/>
      <c r="O163" s="59"/>
      <c r="P163" s="59"/>
      <c r="Q163" s="59"/>
      <c r="R163" s="59"/>
      <c r="S163" s="59"/>
      <c r="T163" s="60"/>
      <c r="U163" s="33"/>
      <c r="V163" s="33"/>
      <c r="W163" s="33"/>
      <c r="X163" s="33"/>
      <c r="Y163" s="33"/>
      <c r="Z163" s="33"/>
      <c r="AA163" s="33"/>
      <c r="AB163" s="33"/>
      <c r="AC163" s="33"/>
      <c r="AD163" s="33"/>
      <c r="AE163" s="33"/>
      <c r="AT163" s="18" t="s">
        <v>136</v>
      </c>
      <c r="AU163" s="18" t="s">
        <v>88</v>
      </c>
    </row>
    <row r="164" spans="1:65" s="13" customFormat="1">
      <c r="B164" s="181"/>
      <c r="D164" s="160" t="s">
        <v>472</v>
      </c>
      <c r="E164" s="182" t="s">
        <v>1</v>
      </c>
      <c r="F164" s="183" t="s">
        <v>523</v>
      </c>
      <c r="H164" s="184">
        <v>21.83</v>
      </c>
      <c r="I164" s="185"/>
      <c r="L164" s="181"/>
      <c r="M164" s="186"/>
      <c r="N164" s="187"/>
      <c r="O164" s="187"/>
      <c r="P164" s="187"/>
      <c r="Q164" s="187"/>
      <c r="R164" s="187"/>
      <c r="S164" s="187"/>
      <c r="T164" s="188"/>
      <c r="AT164" s="182" t="s">
        <v>472</v>
      </c>
      <c r="AU164" s="182" t="s">
        <v>88</v>
      </c>
      <c r="AV164" s="13" t="s">
        <v>88</v>
      </c>
      <c r="AW164" s="13" t="s">
        <v>35</v>
      </c>
      <c r="AX164" s="13" t="s">
        <v>78</v>
      </c>
      <c r="AY164" s="182" t="s">
        <v>127</v>
      </c>
    </row>
    <row r="165" spans="1:65" s="13" customFormat="1">
      <c r="B165" s="181"/>
      <c r="D165" s="160" t="s">
        <v>472</v>
      </c>
      <c r="E165" s="182" t="s">
        <v>1</v>
      </c>
      <c r="F165" s="183" t="s">
        <v>511</v>
      </c>
      <c r="H165" s="184">
        <v>6.75</v>
      </c>
      <c r="I165" s="185"/>
      <c r="L165" s="181"/>
      <c r="M165" s="186"/>
      <c r="N165" s="187"/>
      <c r="O165" s="187"/>
      <c r="P165" s="187"/>
      <c r="Q165" s="187"/>
      <c r="R165" s="187"/>
      <c r="S165" s="187"/>
      <c r="T165" s="188"/>
      <c r="AT165" s="182" t="s">
        <v>472</v>
      </c>
      <c r="AU165" s="182" t="s">
        <v>88</v>
      </c>
      <c r="AV165" s="13" t="s">
        <v>88</v>
      </c>
      <c r="AW165" s="13" t="s">
        <v>35</v>
      </c>
      <c r="AX165" s="13" t="s">
        <v>78</v>
      </c>
      <c r="AY165" s="182" t="s">
        <v>127</v>
      </c>
    </row>
    <row r="166" spans="1:65" s="14" customFormat="1">
      <c r="B166" s="189"/>
      <c r="D166" s="160" t="s">
        <v>472</v>
      </c>
      <c r="E166" s="190" t="s">
        <v>1</v>
      </c>
      <c r="F166" s="191" t="s">
        <v>477</v>
      </c>
      <c r="H166" s="192">
        <v>28.58</v>
      </c>
      <c r="I166" s="193"/>
      <c r="L166" s="189"/>
      <c r="M166" s="194"/>
      <c r="N166" s="195"/>
      <c r="O166" s="195"/>
      <c r="P166" s="195"/>
      <c r="Q166" s="195"/>
      <c r="R166" s="195"/>
      <c r="S166" s="195"/>
      <c r="T166" s="196"/>
      <c r="AT166" s="190" t="s">
        <v>472</v>
      </c>
      <c r="AU166" s="190" t="s">
        <v>88</v>
      </c>
      <c r="AV166" s="14" t="s">
        <v>134</v>
      </c>
      <c r="AW166" s="14" t="s">
        <v>35</v>
      </c>
      <c r="AX166" s="14" t="s">
        <v>86</v>
      </c>
      <c r="AY166" s="190" t="s">
        <v>127</v>
      </c>
    </row>
    <row r="167" spans="1:65" s="2" customFormat="1" ht="16.5" customHeight="1">
      <c r="A167" s="33"/>
      <c r="B167" s="145"/>
      <c r="C167" s="146" t="s">
        <v>174</v>
      </c>
      <c r="D167" s="146" t="s">
        <v>130</v>
      </c>
      <c r="E167" s="147" t="s">
        <v>524</v>
      </c>
      <c r="F167" s="148" t="s">
        <v>525</v>
      </c>
      <c r="G167" s="149" t="s">
        <v>133</v>
      </c>
      <c r="H167" s="150">
        <v>398</v>
      </c>
      <c r="I167" s="151"/>
      <c r="J167" s="152">
        <f>ROUND(I167*H167,2)</f>
        <v>0</v>
      </c>
      <c r="K167" s="153"/>
      <c r="L167" s="34"/>
      <c r="M167" s="154" t="s">
        <v>1</v>
      </c>
      <c r="N167" s="155" t="s">
        <v>43</v>
      </c>
      <c r="O167" s="59"/>
      <c r="P167" s="156">
        <f>O167*H167</f>
        <v>0</v>
      </c>
      <c r="Q167" s="156">
        <v>0</v>
      </c>
      <c r="R167" s="156">
        <f>Q167*H167</f>
        <v>0</v>
      </c>
      <c r="S167" s="156">
        <v>0</v>
      </c>
      <c r="T167" s="157">
        <f>S167*H167</f>
        <v>0</v>
      </c>
      <c r="U167" s="33"/>
      <c r="V167" s="33"/>
      <c r="W167" s="33"/>
      <c r="X167" s="33"/>
      <c r="Y167" s="33"/>
      <c r="Z167" s="33"/>
      <c r="AA167" s="33"/>
      <c r="AB167" s="33"/>
      <c r="AC167" s="33"/>
      <c r="AD167" s="33"/>
      <c r="AE167" s="33"/>
      <c r="AR167" s="158" t="s">
        <v>134</v>
      </c>
      <c r="AT167" s="158" t="s">
        <v>130</v>
      </c>
      <c r="AU167" s="158" t="s">
        <v>88</v>
      </c>
      <c r="AY167" s="18" t="s">
        <v>127</v>
      </c>
      <c r="BE167" s="159">
        <f>IF(N167="základní",J167,0)</f>
        <v>0</v>
      </c>
      <c r="BF167" s="159">
        <f>IF(N167="snížená",J167,0)</f>
        <v>0</v>
      </c>
      <c r="BG167" s="159">
        <f>IF(N167="zákl. přenesená",J167,0)</f>
        <v>0</v>
      </c>
      <c r="BH167" s="159">
        <f>IF(N167="sníž. přenesená",J167,0)</f>
        <v>0</v>
      </c>
      <c r="BI167" s="159">
        <f>IF(N167="nulová",J167,0)</f>
        <v>0</v>
      </c>
      <c r="BJ167" s="18" t="s">
        <v>86</v>
      </c>
      <c r="BK167" s="159">
        <f>ROUND(I167*H167,2)</f>
        <v>0</v>
      </c>
      <c r="BL167" s="18" t="s">
        <v>134</v>
      </c>
      <c r="BM167" s="158" t="s">
        <v>526</v>
      </c>
    </row>
    <row r="168" spans="1:65" s="2" customFormat="1" ht="48.75">
      <c r="A168" s="33"/>
      <c r="B168" s="34"/>
      <c r="C168" s="33"/>
      <c r="D168" s="160" t="s">
        <v>136</v>
      </c>
      <c r="E168" s="33"/>
      <c r="F168" s="161" t="s">
        <v>527</v>
      </c>
      <c r="G168" s="33"/>
      <c r="H168" s="33"/>
      <c r="I168" s="162"/>
      <c r="J168" s="33"/>
      <c r="K168" s="33"/>
      <c r="L168" s="34"/>
      <c r="M168" s="163"/>
      <c r="N168" s="164"/>
      <c r="O168" s="59"/>
      <c r="P168" s="59"/>
      <c r="Q168" s="59"/>
      <c r="R168" s="59"/>
      <c r="S168" s="59"/>
      <c r="T168" s="60"/>
      <c r="U168" s="33"/>
      <c r="V168" s="33"/>
      <c r="W168" s="33"/>
      <c r="X168" s="33"/>
      <c r="Y168" s="33"/>
      <c r="Z168" s="33"/>
      <c r="AA168" s="33"/>
      <c r="AB168" s="33"/>
      <c r="AC168" s="33"/>
      <c r="AD168" s="33"/>
      <c r="AE168" s="33"/>
      <c r="AT168" s="18" t="s">
        <v>136</v>
      </c>
      <c r="AU168" s="18" t="s">
        <v>88</v>
      </c>
    </row>
    <row r="169" spans="1:65" s="13" customFormat="1">
      <c r="B169" s="181"/>
      <c r="D169" s="160" t="s">
        <v>472</v>
      </c>
      <c r="E169" s="182" t="s">
        <v>1</v>
      </c>
      <c r="F169" s="183" t="s">
        <v>516</v>
      </c>
      <c r="H169" s="184">
        <v>212</v>
      </c>
      <c r="I169" s="185"/>
      <c r="L169" s="181"/>
      <c r="M169" s="186"/>
      <c r="N169" s="187"/>
      <c r="O169" s="187"/>
      <c r="P169" s="187"/>
      <c r="Q169" s="187"/>
      <c r="R169" s="187"/>
      <c r="S169" s="187"/>
      <c r="T169" s="188"/>
      <c r="AT169" s="182" t="s">
        <v>472</v>
      </c>
      <c r="AU169" s="182" t="s">
        <v>88</v>
      </c>
      <c r="AV169" s="13" t="s">
        <v>88</v>
      </c>
      <c r="AW169" s="13" t="s">
        <v>35</v>
      </c>
      <c r="AX169" s="13" t="s">
        <v>78</v>
      </c>
      <c r="AY169" s="182" t="s">
        <v>127</v>
      </c>
    </row>
    <row r="170" spans="1:65" s="13" customFormat="1">
      <c r="B170" s="181"/>
      <c r="D170" s="160" t="s">
        <v>472</v>
      </c>
      <c r="E170" s="182" t="s">
        <v>1</v>
      </c>
      <c r="F170" s="183" t="s">
        <v>517</v>
      </c>
      <c r="H170" s="184">
        <v>106</v>
      </c>
      <c r="I170" s="185"/>
      <c r="L170" s="181"/>
      <c r="M170" s="186"/>
      <c r="N170" s="187"/>
      <c r="O170" s="187"/>
      <c r="P170" s="187"/>
      <c r="Q170" s="187"/>
      <c r="R170" s="187"/>
      <c r="S170" s="187"/>
      <c r="T170" s="188"/>
      <c r="AT170" s="182" t="s">
        <v>472</v>
      </c>
      <c r="AU170" s="182" t="s">
        <v>88</v>
      </c>
      <c r="AV170" s="13" t="s">
        <v>88</v>
      </c>
      <c r="AW170" s="13" t="s">
        <v>35</v>
      </c>
      <c r="AX170" s="13" t="s">
        <v>78</v>
      </c>
      <c r="AY170" s="182" t="s">
        <v>127</v>
      </c>
    </row>
    <row r="171" spans="1:65" s="13" customFormat="1">
      <c r="B171" s="181"/>
      <c r="D171" s="160" t="s">
        <v>472</v>
      </c>
      <c r="E171" s="182" t="s">
        <v>1</v>
      </c>
      <c r="F171" s="183" t="s">
        <v>518</v>
      </c>
      <c r="H171" s="184">
        <v>80</v>
      </c>
      <c r="I171" s="185"/>
      <c r="L171" s="181"/>
      <c r="M171" s="186"/>
      <c r="N171" s="187"/>
      <c r="O171" s="187"/>
      <c r="P171" s="187"/>
      <c r="Q171" s="187"/>
      <c r="R171" s="187"/>
      <c r="S171" s="187"/>
      <c r="T171" s="188"/>
      <c r="AT171" s="182" t="s">
        <v>472</v>
      </c>
      <c r="AU171" s="182" t="s">
        <v>88</v>
      </c>
      <c r="AV171" s="13" t="s">
        <v>88</v>
      </c>
      <c r="AW171" s="13" t="s">
        <v>35</v>
      </c>
      <c r="AX171" s="13" t="s">
        <v>78</v>
      </c>
      <c r="AY171" s="182" t="s">
        <v>127</v>
      </c>
    </row>
    <row r="172" spans="1:65" s="14" customFormat="1">
      <c r="B172" s="189"/>
      <c r="D172" s="160" t="s">
        <v>472</v>
      </c>
      <c r="E172" s="190" t="s">
        <v>1</v>
      </c>
      <c r="F172" s="191" t="s">
        <v>477</v>
      </c>
      <c r="H172" s="192">
        <v>398</v>
      </c>
      <c r="I172" s="193"/>
      <c r="L172" s="189"/>
      <c r="M172" s="194"/>
      <c r="N172" s="195"/>
      <c r="O172" s="195"/>
      <c r="P172" s="195"/>
      <c r="Q172" s="195"/>
      <c r="R172" s="195"/>
      <c r="S172" s="195"/>
      <c r="T172" s="196"/>
      <c r="AT172" s="190" t="s">
        <v>472</v>
      </c>
      <c r="AU172" s="190" t="s">
        <v>88</v>
      </c>
      <c r="AV172" s="14" t="s">
        <v>134</v>
      </c>
      <c r="AW172" s="14" t="s">
        <v>35</v>
      </c>
      <c r="AX172" s="14" t="s">
        <v>86</v>
      </c>
      <c r="AY172" s="190" t="s">
        <v>127</v>
      </c>
    </row>
    <row r="173" spans="1:65" s="2" customFormat="1" ht="16.5" customHeight="1">
      <c r="A173" s="33"/>
      <c r="B173" s="145"/>
      <c r="C173" s="146" t="s">
        <v>178</v>
      </c>
      <c r="D173" s="146" t="s">
        <v>130</v>
      </c>
      <c r="E173" s="147" t="s">
        <v>528</v>
      </c>
      <c r="F173" s="148" t="s">
        <v>529</v>
      </c>
      <c r="G173" s="149" t="s">
        <v>133</v>
      </c>
      <c r="H173" s="150">
        <v>92.263999999999996</v>
      </c>
      <c r="I173" s="151"/>
      <c r="J173" s="152">
        <f>ROUND(I173*H173,2)</f>
        <v>0</v>
      </c>
      <c r="K173" s="153"/>
      <c r="L173" s="34"/>
      <c r="M173" s="154" t="s">
        <v>1</v>
      </c>
      <c r="N173" s="155" t="s">
        <v>43</v>
      </c>
      <c r="O173" s="59"/>
      <c r="P173" s="156">
        <f>O173*H173</f>
        <v>0</v>
      </c>
      <c r="Q173" s="156">
        <v>0</v>
      </c>
      <c r="R173" s="156">
        <f>Q173*H173</f>
        <v>0</v>
      </c>
      <c r="S173" s="156">
        <v>0</v>
      </c>
      <c r="T173" s="157">
        <f>S173*H173</f>
        <v>0</v>
      </c>
      <c r="U173" s="33"/>
      <c r="V173" s="33"/>
      <c r="W173" s="33"/>
      <c r="X173" s="33"/>
      <c r="Y173" s="33"/>
      <c r="Z173" s="33"/>
      <c r="AA173" s="33"/>
      <c r="AB173" s="33"/>
      <c r="AC173" s="33"/>
      <c r="AD173" s="33"/>
      <c r="AE173" s="33"/>
      <c r="AR173" s="158" t="s">
        <v>134</v>
      </c>
      <c r="AT173" s="158" t="s">
        <v>130</v>
      </c>
      <c r="AU173" s="158" t="s">
        <v>88</v>
      </c>
      <c r="AY173" s="18" t="s">
        <v>127</v>
      </c>
      <c r="BE173" s="159">
        <f>IF(N173="základní",J173,0)</f>
        <v>0</v>
      </c>
      <c r="BF173" s="159">
        <f>IF(N173="snížená",J173,0)</f>
        <v>0</v>
      </c>
      <c r="BG173" s="159">
        <f>IF(N173="zákl. přenesená",J173,0)</f>
        <v>0</v>
      </c>
      <c r="BH173" s="159">
        <f>IF(N173="sníž. přenesená",J173,0)</f>
        <v>0</v>
      </c>
      <c r="BI173" s="159">
        <f>IF(N173="nulová",J173,0)</f>
        <v>0</v>
      </c>
      <c r="BJ173" s="18" t="s">
        <v>86</v>
      </c>
      <c r="BK173" s="159">
        <f>ROUND(I173*H173,2)</f>
        <v>0</v>
      </c>
      <c r="BL173" s="18" t="s">
        <v>134</v>
      </c>
      <c r="BM173" s="158" t="s">
        <v>530</v>
      </c>
    </row>
    <row r="174" spans="1:65" s="2" customFormat="1" ht="48.75">
      <c r="A174" s="33"/>
      <c r="B174" s="34"/>
      <c r="C174" s="33"/>
      <c r="D174" s="160" t="s">
        <v>136</v>
      </c>
      <c r="E174" s="33"/>
      <c r="F174" s="161" t="s">
        <v>531</v>
      </c>
      <c r="G174" s="33"/>
      <c r="H174" s="33"/>
      <c r="I174" s="162"/>
      <c r="J174" s="33"/>
      <c r="K174" s="33"/>
      <c r="L174" s="34"/>
      <c r="M174" s="163"/>
      <c r="N174" s="164"/>
      <c r="O174" s="59"/>
      <c r="P174" s="59"/>
      <c r="Q174" s="59"/>
      <c r="R174" s="59"/>
      <c r="S174" s="59"/>
      <c r="T174" s="60"/>
      <c r="U174" s="33"/>
      <c r="V174" s="33"/>
      <c r="W174" s="33"/>
      <c r="X174" s="33"/>
      <c r="Y174" s="33"/>
      <c r="Z174" s="33"/>
      <c r="AA174" s="33"/>
      <c r="AB174" s="33"/>
      <c r="AC174" s="33"/>
      <c r="AD174" s="33"/>
      <c r="AE174" s="33"/>
      <c r="AT174" s="18" t="s">
        <v>136</v>
      </c>
      <c r="AU174" s="18" t="s">
        <v>88</v>
      </c>
    </row>
    <row r="175" spans="1:65" s="13" customFormat="1">
      <c r="B175" s="181"/>
      <c r="D175" s="160" t="s">
        <v>472</v>
      </c>
      <c r="E175" s="182" t="s">
        <v>1</v>
      </c>
      <c r="F175" s="183" t="s">
        <v>532</v>
      </c>
      <c r="H175" s="184">
        <v>11.984999999999999</v>
      </c>
      <c r="I175" s="185"/>
      <c r="L175" s="181"/>
      <c r="M175" s="186"/>
      <c r="N175" s="187"/>
      <c r="O175" s="187"/>
      <c r="P175" s="187"/>
      <c r="Q175" s="187"/>
      <c r="R175" s="187"/>
      <c r="S175" s="187"/>
      <c r="T175" s="188"/>
      <c r="AT175" s="182" t="s">
        <v>472</v>
      </c>
      <c r="AU175" s="182" t="s">
        <v>88</v>
      </c>
      <c r="AV175" s="13" t="s">
        <v>88</v>
      </c>
      <c r="AW175" s="13" t="s">
        <v>35</v>
      </c>
      <c r="AX175" s="13" t="s">
        <v>78</v>
      </c>
      <c r="AY175" s="182" t="s">
        <v>127</v>
      </c>
    </row>
    <row r="176" spans="1:65" s="15" customFormat="1">
      <c r="B176" s="197"/>
      <c r="D176" s="160" t="s">
        <v>472</v>
      </c>
      <c r="E176" s="198" t="s">
        <v>1</v>
      </c>
      <c r="F176" s="199" t="s">
        <v>533</v>
      </c>
      <c r="H176" s="198" t="s">
        <v>1</v>
      </c>
      <c r="I176" s="200"/>
      <c r="L176" s="197"/>
      <c r="M176" s="201"/>
      <c r="N176" s="202"/>
      <c r="O176" s="202"/>
      <c r="P176" s="202"/>
      <c r="Q176" s="202"/>
      <c r="R176" s="202"/>
      <c r="S176" s="202"/>
      <c r="T176" s="203"/>
      <c r="AT176" s="198" t="s">
        <v>472</v>
      </c>
      <c r="AU176" s="198" t="s">
        <v>88</v>
      </c>
      <c r="AV176" s="15" t="s">
        <v>86</v>
      </c>
      <c r="AW176" s="15" t="s">
        <v>35</v>
      </c>
      <c r="AX176" s="15" t="s">
        <v>78</v>
      </c>
      <c r="AY176" s="198" t="s">
        <v>127</v>
      </c>
    </row>
    <row r="177" spans="1:65" s="13" customFormat="1">
      <c r="B177" s="181"/>
      <c r="D177" s="160" t="s">
        <v>472</v>
      </c>
      <c r="E177" s="182" t="s">
        <v>1</v>
      </c>
      <c r="F177" s="183" t="s">
        <v>534</v>
      </c>
      <c r="H177" s="184">
        <v>5.4290000000000003</v>
      </c>
      <c r="I177" s="185"/>
      <c r="L177" s="181"/>
      <c r="M177" s="186"/>
      <c r="N177" s="187"/>
      <c r="O177" s="187"/>
      <c r="P177" s="187"/>
      <c r="Q177" s="187"/>
      <c r="R177" s="187"/>
      <c r="S177" s="187"/>
      <c r="T177" s="188"/>
      <c r="AT177" s="182" t="s">
        <v>472</v>
      </c>
      <c r="AU177" s="182" t="s">
        <v>88</v>
      </c>
      <c r="AV177" s="13" t="s">
        <v>88</v>
      </c>
      <c r="AW177" s="13" t="s">
        <v>35</v>
      </c>
      <c r="AX177" s="13" t="s">
        <v>78</v>
      </c>
      <c r="AY177" s="182" t="s">
        <v>127</v>
      </c>
    </row>
    <row r="178" spans="1:65" s="13" customFormat="1">
      <c r="B178" s="181"/>
      <c r="D178" s="160" t="s">
        <v>472</v>
      </c>
      <c r="E178" s="182" t="s">
        <v>1</v>
      </c>
      <c r="F178" s="183" t="s">
        <v>535</v>
      </c>
      <c r="H178" s="184">
        <v>7.35</v>
      </c>
      <c r="I178" s="185"/>
      <c r="L178" s="181"/>
      <c r="M178" s="186"/>
      <c r="N178" s="187"/>
      <c r="O178" s="187"/>
      <c r="P178" s="187"/>
      <c r="Q178" s="187"/>
      <c r="R178" s="187"/>
      <c r="S178" s="187"/>
      <c r="T178" s="188"/>
      <c r="AT178" s="182" t="s">
        <v>472</v>
      </c>
      <c r="AU178" s="182" t="s">
        <v>88</v>
      </c>
      <c r="AV178" s="13" t="s">
        <v>88</v>
      </c>
      <c r="AW178" s="13" t="s">
        <v>35</v>
      </c>
      <c r="AX178" s="13" t="s">
        <v>78</v>
      </c>
      <c r="AY178" s="182" t="s">
        <v>127</v>
      </c>
    </row>
    <row r="179" spans="1:65" s="13" customFormat="1">
      <c r="B179" s="181"/>
      <c r="D179" s="160" t="s">
        <v>472</v>
      </c>
      <c r="E179" s="182" t="s">
        <v>1</v>
      </c>
      <c r="F179" s="183" t="s">
        <v>536</v>
      </c>
      <c r="H179" s="184">
        <v>11.76</v>
      </c>
      <c r="I179" s="185"/>
      <c r="L179" s="181"/>
      <c r="M179" s="186"/>
      <c r="N179" s="187"/>
      <c r="O179" s="187"/>
      <c r="P179" s="187"/>
      <c r="Q179" s="187"/>
      <c r="R179" s="187"/>
      <c r="S179" s="187"/>
      <c r="T179" s="188"/>
      <c r="AT179" s="182" t="s">
        <v>472</v>
      </c>
      <c r="AU179" s="182" t="s">
        <v>88</v>
      </c>
      <c r="AV179" s="13" t="s">
        <v>88</v>
      </c>
      <c r="AW179" s="13" t="s">
        <v>35</v>
      </c>
      <c r="AX179" s="13" t="s">
        <v>78</v>
      </c>
      <c r="AY179" s="182" t="s">
        <v>127</v>
      </c>
    </row>
    <row r="180" spans="1:65" s="13" customFormat="1">
      <c r="B180" s="181"/>
      <c r="D180" s="160" t="s">
        <v>472</v>
      </c>
      <c r="E180" s="182" t="s">
        <v>1</v>
      </c>
      <c r="F180" s="183" t="s">
        <v>537</v>
      </c>
      <c r="H180" s="184">
        <v>10.74</v>
      </c>
      <c r="I180" s="185"/>
      <c r="L180" s="181"/>
      <c r="M180" s="186"/>
      <c r="N180" s="187"/>
      <c r="O180" s="187"/>
      <c r="P180" s="187"/>
      <c r="Q180" s="187"/>
      <c r="R180" s="187"/>
      <c r="S180" s="187"/>
      <c r="T180" s="188"/>
      <c r="AT180" s="182" t="s">
        <v>472</v>
      </c>
      <c r="AU180" s="182" t="s">
        <v>88</v>
      </c>
      <c r="AV180" s="13" t="s">
        <v>88</v>
      </c>
      <c r="AW180" s="13" t="s">
        <v>35</v>
      </c>
      <c r="AX180" s="13" t="s">
        <v>78</v>
      </c>
      <c r="AY180" s="182" t="s">
        <v>127</v>
      </c>
    </row>
    <row r="181" spans="1:65" s="13" customFormat="1">
      <c r="B181" s="181"/>
      <c r="D181" s="160" t="s">
        <v>472</v>
      </c>
      <c r="E181" s="182" t="s">
        <v>1</v>
      </c>
      <c r="F181" s="183" t="s">
        <v>538</v>
      </c>
      <c r="H181" s="184">
        <v>45</v>
      </c>
      <c r="I181" s="185"/>
      <c r="L181" s="181"/>
      <c r="M181" s="186"/>
      <c r="N181" s="187"/>
      <c r="O181" s="187"/>
      <c r="P181" s="187"/>
      <c r="Q181" s="187"/>
      <c r="R181" s="187"/>
      <c r="S181" s="187"/>
      <c r="T181" s="188"/>
      <c r="AT181" s="182" t="s">
        <v>472</v>
      </c>
      <c r="AU181" s="182" t="s">
        <v>88</v>
      </c>
      <c r="AV181" s="13" t="s">
        <v>88</v>
      </c>
      <c r="AW181" s="13" t="s">
        <v>35</v>
      </c>
      <c r="AX181" s="13" t="s">
        <v>78</v>
      </c>
      <c r="AY181" s="182" t="s">
        <v>127</v>
      </c>
    </row>
    <row r="182" spans="1:65" s="14" customFormat="1">
      <c r="B182" s="189"/>
      <c r="D182" s="160" t="s">
        <v>472</v>
      </c>
      <c r="E182" s="190" t="s">
        <v>1</v>
      </c>
      <c r="F182" s="191" t="s">
        <v>477</v>
      </c>
      <c r="H182" s="192">
        <v>92.263999999999996</v>
      </c>
      <c r="I182" s="193"/>
      <c r="L182" s="189"/>
      <c r="M182" s="194"/>
      <c r="N182" s="195"/>
      <c r="O182" s="195"/>
      <c r="P182" s="195"/>
      <c r="Q182" s="195"/>
      <c r="R182" s="195"/>
      <c r="S182" s="195"/>
      <c r="T182" s="196"/>
      <c r="AT182" s="190" t="s">
        <v>472</v>
      </c>
      <c r="AU182" s="190" t="s">
        <v>88</v>
      </c>
      <c r="AV182" s="14" t="s">
        <v>134</v>
      </c>
      <c r="AW182" s="14" t="s">
        <v>35</v>
      </c>
      <c r="AX182" s="14" t="s">
        <v>86</v>
      </c>
      <c r="AY182" s="190" t="s">
        <v>127</v>
      </c>
    </row>
    <row r="183" spans="1:65" s="2" customFormat="1" ht="21.75" customHeight="1">
      <c r="A183" s="33"/>
      <c r="B183" s="145"/>
      <c r="C183" s="146" t="s">
        <v>183</v>
      </c>
      <c r="D183" s="146" t="s">
        <v>130</v>
      </c>
      <c r="E183" s="147" t="s">
        <v>539</v>
      </c>
      <c r="F183" s="148" t="s">
        <v>540</v>
      </c>
      <c r="G183" s="149" t="s">
        <v>133</v>
      </c>
      <c r="H183" s="150">
        <v>117.81</v>
      </c>
      <c r="I183" s="151"/>
      <c r="J183" s="152">
        <f>ROUND(I183*H183,2)</f>
        <v>0</v>
      </c>
      <c r="K183" s="153"/>
      <c r="L183" s="34"/>
      <c r="M183" s="154" t="s">
        <v>1</v>
      </c>
      <c r="N183" s="155" t="s">
        <v>43</v>
      </c>
      <c r="O183" s="59"/>
      <c r="P183" s="156">
        <f>O183*H183</f>
        <v>0</v>
      </c>
      <c r="Q183" s="156">
        <v>0</v>
      </c>
      <c r="R183" s="156">
        <f>Q183*H183</f>
        <v>0</v>
      </c>
      <c r="S183" s="156">
        <v>0</v>
      </c>
      <c r="T183" s="157">
        <f>S183*H183</f>
        <v>0</v>
      </c>
      <c r="U183" s="33"/>
      <c r="V183" s="33"/>
      <c r="W183" s="33"/>
      <c r="X183" s="33"/>
      <c r="Y183" s="33"/>
      <c r="Z183" s="33"/>
      <c r="AA183" s="33"/>
      <c r="AB183" s="33"/>
      <c r="AC183" s="33"/>
      <c r="AD183" s="33"/>
      <c r="AE183" s="33"/>
      <c r="AR183" s="158" t="s">
        <v>134</v>
      </c>
      <c r="AT183" s="158" t="s">
        <v>130</v>
      </c>
      <c r="AU183" s="158" t="s">
        <v>88</v>
      </c>
      <c r="AY183" s="18" t="s">
        <v>127</v>
      </c>
      <c r="BE183" s="159">
        <f>IF(N183="základní",J183,0)</f>
        <v>0</v>
      </c>
      <c r="BF183" s="159">
        <f>IF(N183="snížená",J183,0)</f>
        <v>0</v>
      </c>
      <c r="BG183" s="159">
        <f>IF(N183="zákl. přenesená",J183,0)</f>
        <v>0</v>
      </c>
      <c r="BH183" s="159">
        <f>IF(N183="sníž. přenesená",J183,0)</f>
        <v>0</v>
      </c>
      <c r="BI183" s="159">
        <f>IF(N183="nulová",J183,0)</f>
        <v>0</v>
      </c>
      <c r="BJ183" s="18" t="s">
        <v>86</v>
      </c>
      <c r="BK183" s="159">
        <f>ROUND(I183*H183,2)</f>
        <v>0</v>
      </c>
      <c r="BL183" s="18" t="s">
        <v>134</v>
      </c>
      <c r="BM183" s="158" t="s">
        <v>541</v>
      </c>
    </row>
    <row r="184" spans="1:65" s="2" customFormat="1" ht="48.75">
      <c r="A184" s="33"/>
      <c r="B184" s="34"/>
      <c r="C184" s="33"/>
      <c r="D184" s="160" t="s">
        <v>136</v>
      </c>
      <c r="E184" s="33"/>
      <c r="F184" s="161" t="s">
        <v>542</v>
      </c>
      <c r="G184" s="33"/>
      <c r="H184" s="33"/>
      <c r="I184" s="162"/>
      <c r="J184" s="33"/>
      <c r="K184" s="33"/>
      <c r="L184" s="34"/>
      <c r="M184" s="163"/>
      <c r="N184" s="164"/>
      <c r="O184" s="59"/>
      <c r="P184" s="59"/>
      <c r="Q184" s="59"/>
      <c r="R184" s="59"/>
      <c r="S184" s="59"/>
      <c r="T184" s="60"/>
      <c r="U184" s="33"/>
      <c r="V184" s="33"/>
      <c r="W184" s="33"/>
      <c r="X184" s="33"/>
      <c r="Y184" s="33"/>
      <c r="Z184" s="33"/>
      <c r="AA184" s="33"/>
      <c r="AB184" s="33"/>
      <c r="AC184" s="33"/>
      <c r="AD184" s="33"/>
      <c r="AE184" s="33"/>
      <c r="AT184" s="18" t="s">
        <v>136</v>
      </c>
      <c r="AU184" s="18" t="s">
        <v>88</v>
      </c>
    </row>
    <row r="185" spans="1:65" s="13" customFormat="1">
      <c r="B185" s="181"/>
      <c r="D185" s="160" t="s">
        <v>472</v>
      </c>
      <c r="E185" s="182" t="s">
        <v>1</v>
      </c>
      <c r="F185" s="183" t="s">
        <v>543</v>
      </c>
      <c r="H185" s="184">
        <v>44.865000000000002</v>
      </c>
      <c r="I185" s="185"/>
      <c r="L185" s="181"/>
      <c r="M185" s="186"/>
      <c r="N185" s="187"/>
      <c r="O185" s="187"/>
      <c r="P185" s="187"/>
      <c r="Q185" s="187"/>
      <c r="R185" s="187"/>
      <c r="S185" s="187"/>
      <c r="T185" s="188"/>
      <c r="AT185" s="182" t="s">
        <v>472</v>
      </c>
      <c r="AU185" s="182" t="s">
        <v>88</v>
      </c>
      <c r="AV185" s="13" t="s">
        <v>88</v>
      </c>
      <c r="AW185" s="13" t="s">
        <v>35</v>
      </c>
      <c r="AX185" s="13" t="s">
        <v>78</v>
      </c>
      <c r="AY185" s="182" t="s">
        <v>127</v>
      </c>
    </row>
    <row r="186" spans="1:65" s="13" customFormat="1" ht="22.5">
      <c r="B186" s="181"/>
      <c r="D186" s="160" t="s">
        <v>472</v>
      </c>
      <c r="E186" s="182" t="s">
        <v>1</v>
      </c>
      <c r="F186" s="183" t="s">
        <v>544</v>
      </c>
      <c r="H186" s="184">
        <v>72.944999999999993</v>
      </c>
      <c r="I186" s="185"/>
      <c r="L186" s="181"/>
      <c r="M186" s="186"/>
      <c r="N186" s="187"/>
      <c r="O186" s="187"/>
      <c r="P186" s="187"/>
      <c r="Q186" s="187"/>
      <c r="R186" s="187"/>
      <c r="S186" s="187"/>
      <c r="T186" s="188"/>
      <c r="AT186" s="182" t="s">
        <v>472</v>
      </c>
      <c r="AU186" s="182" t="s">
        <v>88</v>
      </c>
      <c r="AV186" s="13" t="s">
        <v>88</v>
      </c>
      <c r="AW186" s="13" t="s">
        <v>35</v>
      </c>
      <c r="AX186" s="13" t="s">
        <v>78</v>
      </c>
      <c r="AY186" s="182" t="s">
        <v>127</v>
      </c>
    </row>
    <row r="187" spans="1:65" s="14" customFormat="1">
      <c r="B187" s="189"/>
      <c r="D187" s="160" t="s">
        <v>472</v>
      </c>
      <c r="E187" s="190" t="s">
        <v>1</v>
      </c>
      <c r="F187" s="191" t="s">
        <v>477</v>
      </c>
      <c r="H187" s="192">
        <v>117.81</v>
      </c>
      <c r="I187" s="193"/>
      <c r="L187" s="189"/>
      <c r="M187" s="194"/>
      <c r="N187" s="195"/>
      <c r="O187" s="195"/>
      <c r="P187" s="195"/>
      <c r="Q187" s="195"/>
      <c r="R187" s="195"/>
      <c r="S187" s="195"/>
      <c r="T187" s="196"/>
      <c r="AT187" s="190" t="s">
        <v>472</v>
      </c>
      <c r="AU187" s="190" t="s">
        <v>88</v>
      </c>
      <c r="AV187" s="14" t="s">
        <v>134</v>
      </c>
      <c r="AW187" s="14" t="s">
        <v>35</v>
      </c>
      <c r="AX187" s="14" t="s">
        <v>86</v>
      </c>
      <c r="AY187" s="190" t="s">
        <v>127</v>
      </c>
    </row>
    <row r="188" spans="1:65" s="2" customFormat="1" ht="16.5" customHeight="1">
      <c r="A188" s="33"/>
      <c r="B188" s="145"/>
      <c r="C188" s="165" t="s">
        <v>188</v>
      </c>
      <c r="D188" s="165" t="s">
        <v>138</v>
      </c>
      <c r="E188" s="166" t="s">
        <v>545</v>
      </c>
      <c r="F188" s="167" t="s">
        <v>546</v>
      </c>
      <c r="G188" s="168" t="s">
        <v>499</v>
      </c>
      <c r="H188" s="169">
        <v>1177.81</v>
      </c>
      <c r="I188" s="170"/>
      <c r="J188" s="171">
        <f>ROUND(I188*H188,2)</f>
        <v>0</v>
      </c>
      <c r="K188" s="172"/>
      <c r="L188" s="173"/>
      <c r="M188" s="174" t="s">
        <v>1</v>
      </c>
      <c r="N188" s="175" t="s">
        <v>43</v>
      </c>
      <c r="O188" s="59"/>
      <c r="P188" s="156">
        <f>O188*H188</f>
        <v>0</v>
      </c>
      <c r="Q188" s="156">
        <v>1</v>
      </c>
      <c r="R188" s="156">
        <f>Q188*H188</f>
        <v>1177.81</v>
      </c>
      <c r="S188" s="156">
        <v>0</v>
      </c>
      <c r="T188" s="157">
        <f>S188*H188</f>
        <v>0</v>
      </c>
      <c r="U188" s="33"/>
      <c r="V188" s="33"/>
      <c r="W188" s="33"/>
      <c r="X188" s="33"/>
      <c r="Y188" s="33"/>
      <c r="Z188" s="33"/>
      <c r="AA188" s="33"/>
      <c r="AB188" s="33"/>
      <c r="AC188" s="33"/>
      <c r="AD188" s="33"/>
      <c r="AE188" s="33"/>
      <c r="AR188" s="158" t="s">
        <v>142</v>
      </c>
      <c r="AT188" s="158" t="s">
        <v>138</v>
      </c>
      <c r="AU188" s="158" t="s">
        <v>88</v>
      </c>
      <c r="AY188" s="18" t="s">
        <v>127</v>
      </c>
      <c r="BE188" s="159">
        <f>IF(N188="základní",J188,0)</f>
        <v>0</v>
      </c>
      <c r="BF188" s="159">
        <f>IF(N188="snížená",J188,0)</f>
        <v>0</v>
      </c>
      <c r="BG188" s="159">
        <f>IF(N188="zákl. přenesená",J188,0)</f>
        <v>0</v>
      </c>
      <c r="BH188" s="159">
        <f>IF(N188="sníž. přenesená",J188,0)</f>
        <v>0</v>
      </c>
      <c r="BI188" s="159">
        <f>IF(N188="nulová",J188,0)</f>
        <v>0</v>
      </c>
      <c r="BJ188" s="18" t="s">
        <v>86</v>
      </c>
      <c r="BK188" s="159">
        <f>ROUND(I188*H188,2)</f>
        <v>0</v>
      </c>
      <c r="BL188" s="18" t="s">
        <v>134</v>
      </c>
      <c r="BM188" s="158" t="s">
        <v>547</v>
      </c>
    </row>
    <row r="189" spans="1:65" s="2" customFormat="1">
      <c r="A189" s="33"/>
      <c r="B189" s="34"/>
      <c r="C189" s="33"/>
      <c r="D189" s="160" t="s">
        <v>136</v>
      </c>
      <c r="E189" s="33"/>
      <c r="F189" s="161" t="s">
        <v>546</v>
      </c>
      <c r="G189" s="33"/>
      <c r="H189" s="33"/>
      <c r="I189" s="162"/>
      <c r="J189" s="33"/>
      <c r="K189" s="33"/>
      <c r="L189" s="34"/>
      <c r="M189" s="163"/>
      <c r="N189" s="164"/>
      <c r="O189" s="59"/>
      <c r="P189" s="59"/>
      <c r="Q189" s="59"/>
      <c r="R189" s="59"/>
      <c r="S189" s="59"/>
      <c r="T189" s="60"/>
      <c r="U189" s="33"/>
      <c r="V189" s="33"/>
      <c r="W189" s="33"/>
      <c r="X189" s="33"/>
      <c r="Y189" s="33"/>
      <c r="Z189" s="33"/>
      <c r="AA189" s="33"/>
      <c r="AB189" s="33"/>
      <c r="AC189" s="33"/>
      <c r="AD189" s="33"/>
      <c r="AE189" s="33"/>
      <c r="AT189" s="18" t="s">
        <v>136</v>
      </c>
      <c r="AU189" s="18" t="s">
        <v>88</v>
      </c>
    </row>
    <row r="190" spans="1:65" s="13" customFormat="1">
      <c r="B190" s="181"/>
      <c r="D190" s="160" t="s">
        <v>472</v>
      </c>
      <c r="E190" s="182" t="s">
        <v>1</v>
      </c>
      <c r="F190" s="183" t="s">
        <v>548</v>
      </c>
      <c r="H190" s="184">
        <v>1177.81</v>
      </c>
      <c r="I190" s="185"/>
      <c r="L190" s="181"/>
      <c r="M190" s="186"/>
      <c r="N190" s="187"/>
      <c r="O190" s="187"/>
      <c r="P190" s="187"/>
      <c r="Q190" s="187"/>
      <c r="R190" s="187"/>
      <c r="S190" s="187"/>
      <c r="T190" s="188"/>
      <c r="AT190" s="182" t="s">
        <v>472</v>
      </c>
      <c r="AU190" s="182" t="s">
        <v>88</v>
      </c>
      <c r="AV190" s="13" t="s">
        <v>88</v>
      </c>
      <c r="AW190" s="13" t="s">
        <v>35</v>
      </c>
      <c r="AX190" s="13" t="s">
        <v>86</v>
      </c>
      <c r="AY190" s="182" t="s">
        <v>127</v>
      </c>
    </row>
    <row r="191" spans="1:65" s="2" customFormat="1" ht="16.5" customHeight="1">
      <c r="A191" s="33"/>
      <c r="B191" s="145"/>
      <c r="C191" s="146" t="s">
        <v>193</v>
      </c>
      <c r="D191" s="146" t="s">
        <v>130</v>
      </c>
      <c r="E191" s="147" t="s">
        <v>549</v>
      </c>
      <c r="F191" s="148" t="s">
        <v>550</v>
      </c>
      <c r="G191" s="149" t="s">
        <v>467</v>
      </c>
      <c r="H191" s="150">
        <v>0.152</v>
      </c>
      <c r="I191" s="151"/>
      <c r="J191" s="152">
        <f>ROUND(I191*H191,2)</f>
        <v>0</v>
      </c>
      <c r="K191" s="153"/>
      <c r="L191" s="34"/>
      <c r="M191" s="154" t="s">
        <v>1</v>
      </c>
      <c r="N191" s="155" t="s">
        <v>43</v>
      </c>
      <c r="O191" s="59"/>
      <c r="P191" s="156">
        <f>O191*H191</f>
        <v>0</v>
      </c>
      <c r="Q191" s="156">
        <v>0</v>
      </c>
      <c r="R191" s="156">
        <f>Q191*H191</f>
        <v>0</v>
      </c>
      <c r="S191" s="156">
        <v>0</v>
      </c>
      <c r="T191" s="157">
        <f>S191*H191</f>
        <v>0</v>
      </c>
      <c r="U191" s="33"/>
      <c r="V191" s="33"/>
      <c r="W191" s="33"/>
      <c r="X191" s="33"/>
      <c r="Y191" s="33"/>
      <c r="Z191" s="33"/>
      <c r="AA191" s="33"/>
      <c r="AB191" s="33"/>
      <c r="AC191" s="33"/>
      <c r="AD191" s="33"/>
      <c r="AE191" s="33"/>
      <c r="AR191" s="158" t="s">
        <v>134</v>
      </c>
      <c r="AT191" s="158" t="s">
        <v>130</v>
      </c>
      <c r="AU191" s="158" t="s">
        <v>88</v>
      </c>
      <c r="AY191" s="18" t="s">
        <v>127</v>
      </c>
      <c r="BE191" s="159">
        <f>IF(N191="základní",J191,0)</f>
        <v>0</v>
      </c>
      <c r="BF191" s="159">
        <f>IF(N191="snížená",J191,0)</f>
        <v>0</v>
      </c>
      <c r="BG191" s="159">
        <f>IF(N191="zákl. přenesená",J191,0)</f>
        <v>0</v>
      </c>
      <c r="BH191" s="159">
        <f>IF(N191="sníž. přenesená",J191,0)</f>
        <v>0</v>
      </c>
      <c r="BI191" s="159">
        <f>IF(N191="nulová",J191,0)</f>
        <v>0</v>
      </c>
      <c r="BJ191" s="18" t="s">
        <v>86</v>
      </c>
      <c r="BK191" s="159">
        <f>ROUND(I191*H191,2)</f>
        <v>0</v>
      </c>
      <c r="BL191" s="18" t="s">
        <v>134</v>
      </c>
      <c r="BM191" s="158" t="s">
        <v>551</v>
      </c>
    </row>
    <row r="192" spans="1:65" s="2" customFormat="1" ht="39">
      <c r="A192" s="33"/>
      <c r="B192" s="34"/>
      <c r="C192" s="33"/>
      <c r="D192" s="160" t="s">
        <v>136</v>
      </c>
      <c r="E192" s="33"/>
      <c r="F192" s="161" t="s">
        <v>552</v>
      </c>
      <c r="G192" s="33"/>
      <c r="H192" s="33"/>
      <c r="I192" s="162"/>
      <c r="J192" s="33"/>
      <c r="K192" s="33"/>
      <c r="L192" s="34"/>
      <c r="M192" s="163"/>
      <c r="N192" s="164"/>
      <c r="O192" s="59"/>
      <c r="P192" s="59"/>
      <c r="Q192" s="59"/>
      <c r="R192" s="59"/>
      <c r="S192" s="59"/>
      <c r="T192" s="60"/>
      <c r="U192" s="33"/>
      <c r="V192" s="33"/>
      <c r="W192" s="33"/>
      <c r="X192" s="33"/>
      <c r="Y192" s="33"/>
      <c r="Z192" s="33"/>
      <c r="AA192" s="33"/>
      <c r="AB192" s="33"/>
      <c r="AC192" s="33"/>
      <c r="AD192" s="33"/>
      <c r="AE192" s="33"/>
      <c r="AT192" s="18" t="s">
        <v>136</v>
      </c>
      <c r="AU192" s="18" t="s">
        <v>88</v>
      </c>
    </row>
    <row r="193" spans="1:65" s="2" customFormat="1" ht="19.5">
      <c r="A193" s="33"/>
      <c r="B193" s="34"/>
      <c r="C193" s="33"/>
      <c r="D193" s="160" t="s">
        <v>470</v>
      </c>
      <c r="E193" s="33"/>
      <c r="F193" s="180" t="s">
        <v>471</v>
      </c>
      <c r="G193" s="33"/>
      <c r="H193" s="33"/>
      <c r="I193" s="162"/>
      <c r="J193" s="33"/>
      <c r="K193" s="33"/>
      <c r="L193" s="34"/>
      <c r="M193" s="163"/>
      <c r="N193" s="164"/>
      <c r="O193" s="59"/>
      <c r="P193" s="59"/>
      <c r="Q193" s="59"/>
      <c r="R193" s="59"/>
      <c r="S193" s="59"/>
      <c r="T193" s="60"/>
      <c r="U193" s="33"/>
      <c r="V193" s="33"/>
      <c r="W193" s="33"/>
      <c r="X193" s="33"/>
      <c r="Y193" s="33"/>
      <c r="Z193" s="33"/>
      <c r="AA193" s="33"/>
      <c r="AB193" s="33"/>
      <c r="AC193" s="33"/>
      <c r="AD193" s="33"/>
      <c r="AE193" s="33"/>
      <c r="AT193" s="18" t="s">
        <v>470</v>
      </c>
      <c r="AU193" s="18" t="s">
        <v>88</v>
      </c>
    </row>
    <row r="194" spans="1:65" s="13" customFormat="1">
      <c r="B194" s="181"/>
      <c r="D194" s="160" t="s">
        <v>472</v>
      </c>
      <c r="E194" s="182" t="s">
        <v>1</v>
      </c>
      <c r="F194" s="183" t="s">
        <v>473</v>
      </c>
      <c r="H194" s="184">
        <v>8.7999999999999995E-2</v>
      </c>
      <c r="I194" s="185"/>
      <c r="L194" s="181"/>
      <c r="M194" s="186"/>
      <c r="N194" s="187"/>
      <c r="O194" s="187"/>
      <c r="P194" s="187"/>
      <c r="Q194" s="187"/>
      <c r="R194" s="187"/>
      <c r="S194" s="187"/>
      <c r="T194" s="188"/>
      <c r="AT194" s="182" t="s">
        <v>472</v>
      </c>
      <c r="AU194" s="182" t="s">
        <v>88</v>
      </c>
      <c r="AV194" s="13" t="s">
        <v>88</v>
      </c>
      <c r="AW194" s="13" t="s">
        <v>35</v>
      </c>
      <c r="AX194" s="13" t="s">
        <v>78</v>
      </c>
      <c r="AY194" s="182" t="s">
        <v>127</v>
      </c>
    </row>
    <row r="195" spans="1:65" s="13" customFormat="1">
      <c r="B195" s="181"/>
      <c r="D195" s="160" t="s">
        <v>472</v>
      </c>
      <c r="E195" s="182" t="s">
        <v>1</v>
      </c>
      <c r="F195" s="183" t="s">
        <v>474</v>
      </c>
      <c r="H195" s="184">
        <v>2.5000000000000001E-2</v>
      </c>
      <c r="I195" s="185"/>
      <c r="L195" s="181"/>
      <c r="M195" s="186"/>
      <c r="N195" s="187"/>
      <c r="O195" s="187"/>
      <c r="P195" s="187"/>
      <c r="Q195" s="187"/>
      <c r="R195" s="187"/>
      <c r="S195" s="187"/>
      <c r="T195" s="188"/>
      <c r="AT195" s="182" t="s">
        <v>472</v>
      </c>
      <c r="AU195" s="182" t="s">
        <v>88</v>
      </c>
      <c r="AV195" s="13" t="s">
        <v>88</v>
      </c>
      <c r="AW195" s="13" t="s">
        <v>35</v>
      </c>
      <c r="AX195" s="13" t="s">
        <v>78</v>
      </c>
      <c r="AY195" s="182" t="s">
        <v>127</v>
      </c>
    </row>
    <row r="196" spans="1:65" s="13" customFormat="1">
      <c r="B196" s="181"/>
      <c r="D196" s="160" t="s">
        <v>472</v>
      </c>
      <c r="E196" s="182" t="s">
        <v>1</v>
      </c>
      <c r="F196" s="183" t="s">
        <v>475</v>
      </c>
      <c r="H196" s="184">
        <v>3.5999999999999997E-2</v>
      </c>
      <c r="I196" s="185"/>
      <c r="L196" s="181"/>
      <c r="M196" s="186"/>
      <c r="N196" s="187"/>
      <c r="O196" s="187"/>
      <c r="P196" s="187"/>
      <c r="Q196" s="187"/>
      <c r="R196" s="187"/>
      <c r="S196" s="187"/>
      <c r="T196" s="188"/>
      <c r="AT196" s="182" t="s">
        <v>472</v>
      </c>
      <c r="AU196" s="182" t="s">
        <v>88</v>
      </c>
      <c r="AV196" s="13" t="s">
        <v>88</v>
      </c>
      <c r="AW196" s="13" t="s">
        <v>35</v>
      </c>
      <c r="AX196" s="13" t="s">
        <v>78</v>
      </c>
      <c r="AY196" s="182" t="s">
        <v>127</v>
      </c>
    </row>
    <row r="197" spans="1:65" s="13" customFormat="1">
      <c r="B197" s="181"/>
      <c r="D197" s="160" t="s">
        <v>472</v>
      </c>
      <c r="E197" s="182" t="s">
        <v>1</v>
      </c>
      <c r="F197" s="183" t="s">
        <v>476</v>
      </c>
      <c r="H197" s="184">
        <v>3.0000000000000001E-3</v>
      </c>
      <c r="I197" s="185"/>
      <c r="L197" s="181"/>
      <c r="M197" s="186"/>
      <c r="N197" s="187"/>
      <c r="O197" s="187"/>
      <c r="P197" s="187"/>
      <c r="Q197" s="187"/>
      <c r="R197" s="187"/>
      <c r="S197" s="187"/>
      <c r="T197" s="188"/>
      <c r="AT197" s="182" t="s">
        <v>472</v>
      </c>
      <c r="AU197" s="182" t="s">
        <v>88</v>
      </c>
      <c r="AV197" s="13" t="s">
        <v>88</v>
      </c>
      <c r="AW197" s="13" t="s">
        <v>35</v>
      </c>
      <c r="AX197" s="13" t="s">
        <v>78</v>
      </c>
      <c r="AY197" s="182" t="s">
        <v>127</v>
      </c>
    </row>
    <row r="198" spans="1:65" s="14" customFormat="1">
      <c r="B198" s="189"/>
      <c r="D198" s="160" t="s">
        <v>472</v>
      </c>
      <c r="E198" s="190" t="s">
        <v>1</v>
      </c>
      <c r="F198" s="191" t="s">
        <v>477</v>
      </c>
      <c r="H198" s="192">
        <v>0.152</v>
      </c>
      <c r="I198" s="193"/>
      <c r="L198" s="189"/>
      <c r="M198" s="194"/>
      <c r="N198" s="195"/>
      <c r="O198" s="195"/>
      <c r="P198" s="195"/>
      <c r="Q198" s="195"/>
      <c r="R198" s="195"/>
      <c r="S198" s="195"/>
      <c r="T198" s="196"/>
      <c r="AT198" s="190" t="s">
        <v>472</v>
      </c>
      <c r="AU198" s="190" t="s">
        <v>88</v>
      </c>
      <c r="AV198" s="14" t="s">
        <v>134</v>
      </c>
      <c r="AW198" s="14" t="s">
        <v>35</v>
      </c>
      <c r="AX198" s="14" t="s">
        <v>86</v>
      </c>
      <c r="AY198" s="190" t="s">
        <v>127</v>
      </c>
    </row>
    <row r="199" spans="1:65" s="2" customFormat="1" ht="16.5" customHeight="1">
      <c r="A199" s="33"/>
      <c r="B199" s="145"/>
      <c r="C199" s="146" t="s">
        <v>8</v>
      </c>
      <c r="D199" s="146" t="s">
        <v>130</v>
      </c>
      <c r="E199" s="147" t="s">
        <v>553</v>
      </c>
      <c r="F199" s="148" t="s">
        <v>554</v>
      </c>
      <c r="G199" s="149" t="s">
        <v>147</v>
      </c>
      <c r="H199" s="150">
        <v>413.28</v>
      </c>
      <c r="I199" s="151"/>
      <c r="J199" s="152">
        <f>ROUND(I199*H199,2)</f>
        <v>0</v>
      </c>
      <c r="K199" s="153"/>
      <c r="L199" s="34"/>
      <c r="M199" s="154" t="s">
        <v>1</v>
      </c>
      <c r="N199" s="155" t="s">
        <v>43</v>
      </c>
      <c r="O199" s="59"/>
      <c r="P199" s="156">
        <f>O199*H199</f>
        <v>0</v>
      </c>
      <c r="Q199" s="156">
        <v>0</v>
      </c>
      <c r="R199" s="156">
        <f>Q199*H199</f>
        <v>0</v>
      </c>
      <c r="S199" s="156">
        <v>0</v>
      </c>
      <c r="T199" s="157">
        <f>S199*H199</f>
        <v>0</v>
      </c>
      <c r="U199" s="33"/>
      <c r="V199" s="33"/>
      <c r="W199" s="33"/>
      <c r="X199" s="33"/>
      <c r="Y199" s="33"/>
      <c r="Z199" s="33"/>
      <c r="AA199" s="33"/>
      <c r="AB199" s="33"/>
      <c r="AC199" s="33"/>
      <c r="AD199" s="33"/>
      <c r="AE199" s="33"/>
      <c r="AR199" s="158" t="s">
        <v>134</v>
      </c>
      <c r="AT199" s="158" t="s">
        <v>130</v>
      </c>
      <c r="AU199" s="158" t="s">
        <v>88</v>
      </c>
      <c r="AY199" s="18" t="s">
        <v>127</v>
      </c>
      <c r="BE199" s="159">
        <f>IF(N199="základní",J199,0)</f>
        <v>0</v>
      </c>
      <c r="BF199" s="159">
        <f>IF(N199="snížená",J199,0)</f>
        <v>0</v>
      </c>
      <c r="BG199" s="159">
        <f>IF(N199="zákl. přenesená",J199,0)</f>
        <v>0</v>
      </c>
      <c r="BH199" s="159">
        <f>IF(N199="sníž. přenesená",J199,0)</f>
        <v>0</v>
      </c>
      <c r="BI199" s="159">
        <f>IF(N199="nulová",J199,0)</f>
        <v>0</v>
      </c>
      <c r="BJ199" s="18" t="s">
        <v>86</v>
      </c>
      <c r="BK199" s="159">
        <f>ROUND(I199*H199,2)</f>
        <v>0</v>
      </c>
      <c r="BL199" s="18" t="s">
        <v>134</v>
      </c>
      <c r="BM199" s="158" t="s">
        <v>555</v>
      </c>
    </row>
    <row r="200" spans="1:65" s="2" customFormat="1" ht="39">
      <c r="A200" s="33"/>
      <c r="B200" s="34"/>
      <c r="C200" s="33"/>
      <c r="D200" s="160" t="s">
        <v>136</v>
      </c>
      <c r="E200" s="33"/>
      <c r="F200" s="161" t="s">
        <v>556</v>
      </c>
      <c r="G200" s="33"/>
      <c r="H200" s="33"/>
      <c r="I200" s="162"/>
      <c r="J200" s="33"/>
      <c r="K200" s="33"/>
      <c r="L200" s="34"/>
      <c r="M200" s="163"/>
      <c r="N200" s="164"/>
      <c r="O200" s="59"/>
      <c r="P200" s="59"/>
      <c r="Q200" s="59"/>
      <c r="R200" s="59"/>
      <c r="S200" s="59"/>
      <c r="T200" s="60"/>
      <c r="U200" s="33"/>
      <c r="V200" s="33"/>
      <c r="W200" s="33"/>
      <c r="X200" s="33"/>
      <c r="Y200" s="33"/>
      <c r="Z200" s="33"/>
      <c r="AA200" s="33"/>
      <c r="AB200" s="33"/>
      <c r="AC200" s="33"/>
      <c r="AD200" s="33"/>
      <c r="AE200" s="33"/>
      <c r="AT200" s="18" t="s">
        <v>136</v>
      </c>
      <c r="AU200" s="18" t="s">
        <v>88</v>
      </c>
    </row>
    <row r="201" spans="1:65" s="2" customFormat="1" ht="19.5">
      <c r="A201" s="33"/>
      <c r="B201" s="34"/>
      <c r="C201" s="33"/>
      <c r="D201" s="160" t="s">
        <v>470</v>
      </c>
      <c r="E201" s="33"/>
      <c r="F201" s="180" t="s">
        <v>557</v>
      </c>
      <c r="G201" s="33"/>
      <c r="H201" s="33"/>
      <c r="I201" s="162"/>
      <c r="J201" s="33"/>
      <c r="K201" s="33"/>
      <c r="L201" s="34"/>
      <c r="M201" s="163"/>
      <c r="N201" s="164"/>
      <c r="O201" s="59"/>
      <c r="P201" s="59"/>
      <c r="Q201" s="59"/>
      <c r="R201" s="59"/>
      <c r="S201" s="59"/>
      <c r="T201" s="60"/>
      <c r="U201" s="33"/>
      <c r="V201" s="33"/>
      <c r="W201" s="33"/>
      <c r="X201" s="33"/>
      <c r="Y201" s="33"/>
      <c r="Z201" s="33"/>
      <c r="AA201" s="33"/>
      <c r="AB201" s="33"/>
      <c r="AC201" s="33"/>
      <c r="AD201" s="33"/>
      <c r="AE201" s="33"/>
      <c r="AT201" s="18" t="s">
        <v>470</v>
      </c>
      <c r="AU201" s="18" t="s">
        <v>88</v>
      </c>
    </row>
    <row r="202" spans="1:65" s="13" customFormat="1">
      <c r="B202" s="181"/>
      <c r="D202" s="160" t="s">
        <v>472</v>
      </c>
      <c r="E202" s="182" t="s">
        <v>1</v>
      </c>
      <c r="F202" s="183" t="s">
        <v>483</v>
      </c>
      <c r="H202" s="184">
        <v>263.73</v>
      </c>
      <c r="I202" s="185"/>
      <c r="L202" s="181"/>
      <c r="M202" s="186"/>
      <c r="N202" s="187"/>
      <c r="O202" s="187"/>
      <c r="P202" s="187"/>
      <c r="Q202" s="187"/>
      <c r="R202" s="187"/>
      <c r="S202" s="187"/>
      <c r="T202" s="188"/>
      <c r="AT202" s="182" t="s">
        <v>472</v>
      </c>
      <c r="AU202" s="182" t="s">
        <v>88</v>
      </c>
      <c r="AV202" s="13" t="s">
        <v>88</v>
      </c>
      <c r="AW202" s="13" t="s">
        <v>35</v>
      </c>
      <c r="AX202" s="13" t="s">
        <v>78</v>
      </c>
      <c r="AY202" s="182" t="s">
        <v>127</v>
      </c>
    </row>
    <row r="203" spans="1:65" s="13" customFormat="1">
      <c r="B203" s="181"/>
      <c r="D203" s="160" t="s">
        <v>472</v>
      </c>
      <c r="E203" s="182" t="s">
        <v>1</v>
      </c>
      <c r="F203" s="183" t="s">
        <v>484</v>
      </c>
      <c r="H203" s="184">
        <v>149.55000000000001</v>
      </c>
      <c r="I203" s="185"/>
      <c r="L203" s="181"/>
      <c r="M203" s="186"/>
      <c r="N203" s="187"/>
      <c r="O203" s="187"/>
      <c r="P203" s="187"/>
      <c r="Q203" s="187"/>
      <c r="R203" s="187"/>
      <c r="S203" s="187"/>
      <c r="T203" s="188"/>
      <c r="AT203" s="182" t="s">
        <v>472</v>
      </c>
      <c r="AU203" s="182" t="s">
        <v>88</v>
      </c>
      <c r="AV203" s="13" t="s">
        <v>88</v>
      </c>
      <c r="AW203" s="13" t="s">
        <v>35</v>
      </c>
      <c r="AX203" s="13" t="s">
        <v>78</v>
      </c>
      <c r="AY203" s="182" t="s">
        <v>127</v>
      </c>
    </row>
    <row r="204" spans="1:65" s="14" customFormat="1">
      <c r="B204" s="189"/>
      <c r="D204" s="160" t="s">
        <v>472</v>
      </c>
      <c r="E204" s="190" t="s">
        <v>1</v>
      </c>
      <c r="F204" s="191" t="s">
        <v>477</v>
      </c>
      <c r="H204" s="192">
        <v>413.28</v>
      </c>
      <c r="I204" s="193"/>
      <c r="L204" s="189"/>
      <c r="M204" s="194"/>
      <c r="N204" s="195"/>
      <c r="O204" s="195"/>
      <c r="P204" s="195"/>
      <c r="Q204" s="195"/>
      <c r="R204" s="195"/>
      <c r="S204" s="195"/>
      <c r="T204" s="196"/>
      <c r="AT204" s="190" t="s">
        <v>472</v>
      </c>
      <c r="AU204" s="190" t="s">
        <v>88</v>
      </c>
      <c r="AV204" s="14" t="s">
        <v>134</v>
      </c>
      <c r="AW204" s="14" t="s">
        <v>35</v>
      </c>
      <c r="AX204" s="14" t="s">
        <v>86</v>
      </c>
      <c r="AY204" s="190" t="s">
        <v>127</v>
      </c>
    </row>
    <row r="205" spans="1:65" s="2" customFormat="1" ht="37.9" customHeight="1">
      <c r="A205" s="33"/>
      <c r="B205" s="145"/>
      <c r="C205" s="146" t="s">
        <v>202</v>
      </c>
      <c r="D205" s="146" t="s">
        <v>130</v>
      </c>
      <c r="E205" s="147" t="s">
        <v>558</v>
      </c>
      <c r="F205" s="148" t="s">
        <v>559</v>
      </c>
      <c r="G205" s="149" t="s">
        <v>141</v>
      </c>
      <c r="H205" s="150">
        <v>50</v>
      </c>
      <c r="I205" s="151"/>
      <c r="J205" s="152">
        <f>ROUND(I205*H205,2)</f>
        <v>0</v>
      </c>
      <c r="K205" s="153"/>
      <c r="L205" s="34"/>
      <c r="M205" s="154" t="s">
        <v>1</v>
      </c>
      <c r="N205" s="155" t="s">
        <v>43</v>
      </c>
      <c r="O205" s="59"/>
      <c r="P205" s="156">
        <f>O205*H205</f>
        <v>0</v>
      </c>
      <c r="Q205" s="156">
        <v>0</v>
      </c>
      <c r="R205" s="156">
        <f>Q205*H205</f>
        <v>0</v>
      </c>
      <c r="S205" s="156">
        <v>0</v>
      </c>
      <c r="T205" s="157">
        <f>S205*H205</f>
        <v>0</v>
      </c>
      <c r="U205" s="33"/>
      <c r="V205" s="33"/>
      <c r="W205" s="33"/>
      <c r="X205" s="33"/>
      <c r="Y205" s="33"/>
      <c r="Z205" s="33"/>
      <c r="AA205" s="33"/>
      <c r="AB205" s="33"/>
      <c r="AC205" s="33"/>
      <c r="AD205" s="33"/>
      <c r="AE205" s="33"/>
      <c r="AR205" s="158" t="s">
        <v>134</v>
      </c>
      <c r="AT205" s="158" t="s">
        <v>130</v>
      </c>
      <c r="AU205" s="158" t="s">
        <v>88</v>
      </c>
      <c r="AY205" s="18" t="s">
        <v>127</v>
      </c>
      <c r="BE205" s="159">
        <f>IF(N205="základní",J205,0)</f>
        <v>0</v>
      </c>
      <c r="BF205" s="159">
        <f>IF(N205="snížená",J205,0)</f>
        <v>0</v>
      </c>
      <c r="BG205" s="159">
        <f>IF(N205="zákl. přenesená",J205,0)</f>
        <v>0</v>
      </c>
      <c r="BH205" s="159">
        <f>IF(N205="sníž. přenesená",J205,0)</f>
        <v>0</v>
      </c>
      <c r="BI205" s="159">
        <f>IF(N205="nulová",J205,0)</f>
        <v>0</v>
      </c>
      <c r="BJ205" s="18" t="s">
        <v>86</v>
      </c>
      <c r="BK205" s="159">
        <f>ROUND(I205*H205,2)</f>
        <v>0</v>
      </c>
      <c r="BL205" s="18" t="s">
        <v>134</v>
      </c>
      <c r="BM205" s="158" t="s">
        <v>560</v>
      </c>
    </row>
    <row r="206" spans="1:65" s="2" customFormat="1" ht="107.25">
      <c r="A206" s="33"/>
      <c r="B206" s="34"/>
      <c r="C206" s="33"/>
      <c r="D206" s="160" t="s">
        <v>136</v>
      </c>
      <c r="E206" s="33"/>
      <c r="F206" s="161" t="s">
        <v>561</v>
      </c>
      <c r="G206" s="33"/>
      <c r="H206" s="33"/>
      <c r="I206" s="162"/>
      <c r="J206" s="33"/>
      <c r="K206" s="33"/>
      <c r="L206" s="34"/>
      <c r="M206" s="163"/>
      <c r="N206" s="164"/>
      <c r="O206" s="59"/>
      <c r="P206" s="59"/>
      <c r="Q206" s="59"/>
      <c r="R206" s="59"/>
      <c r="S206" s="59"/>
      <c r="T206" s="60"/>
      <c r="U206" s="33"/>
      <c r="V206" s="33"/>
      <c r="W206" s="33"/>
      <c r="X206" s="33"/>
      <c r="Y206" s="33"/>
      <c r="Z206" s="33"/>
      <c r="AA206" s="33"/>
      <c r="AB206" s="33"/>
      <c r="AC206" s="33"/>
      <c r="AD206" s="33"/>
      <c r="AE206" s="33"/>
      <c r="AT206" s="18" t="s">
        <v>136</v>
      </c>
      <c r="AU206" s="18" t="s">
        <v>88</v>
      </c>
    </row>
    <row r="207" spans="1:65" s="2" customFormat="1" ht="19.5">
      <c r="A207" s="33"/>
      <c r="B207" s="34"/>
      <c r="C207" s="33"/>
      <c r="D207" s="160" t="s">
        <v>470</v>
      </c>
      <c r="E207" s="33"/>
      <c r="F207" s="180" t="s">
        <v>562</v>
      </c>
      <c r="G207" s="33"/>
      <c r="H207" s="33"/>
      <c r="I207" s="162"/>
      <c r="J207" s="33"/>
      <c r="K207" s="33"/>
      <c r="L207" s="34"/>
      <c r="M207" s="163"/>
      <c r="N207" s="164"/>
      <c r="O207" s="59"/>
      <c r="P207" s="59"/>
      <c r="Q207" s="59"/>
      <c r="R207" s="59"/>
      <c r="S207" s="59"/>
      <c r="T207" s="60"/>
      <c r="U207" s="33"/>
      <c r="V207" s="33"/>
      <c r="W207" s="33"/>
      <c r="X207" s="33"/>
      <c r="Y207" s="33"/>
      <c r="Z207" s="33"/>
      <c r="AA207" s="33"/>
      <c r="AB207" s="33"/>
      <c r="AC207" s="33"/>
      <c r="AD207" s="33"/>
      <c r="AE207" s="33"/>
      <c r="AT207" s="18" t="s">
        <v>470</v>
      </c>
      <c r="AU207" s="18" t="s">
        <v>88</v>
      </c>
    </row>
    <row r="208" spans="1:65" s="13" customFormat="1">
      <c r="B208" s="181"/>
      <c r="D208" s="160" t="s">
        <v>472</v>
      </c>
      <c r="E208" s="182" t="s">
        <v>1</v>
      </c>
      <c r="F208" s="183" t="s">
        <v>563</v>
      </c>
      <c r="H208" s="184">
        <v>49.28</v>
      </c>
      <c r="I208" s="185"/>
      <c r="L208" s="181"/>
      <c r="M208" s="186"/>
      <c r="N208" s="187"/>
      <c r="O208" s="187"/>
      <c r="P208" s="187"/>
      <c r="Q208" s="187"/>
      <c r="R208" s="187"/>
      <c r="S208" s="187"/>
      <c r="T208" s="188"/>
      <c r="AT208" s="182" t="s">
        <v>472</v>
      </c>
      <c r="AU208" s="182" t="s">
        <v>88</v>
      </c>
      <c r="AV208" s="13" t="s">
        <v>88</v>
      </c>
      <c r="AW208" s="13" t="s">
        <v>35</v>
      </c>
      <c r="AX208" s="13" t="s">
        <v>78</v>
      </c>
      <c r="AY208" s="182" t="s">
        <v>127</v>
      </c>
    </row>
    <row r="209" spans="1:65" s="13" customFormat="1">
      <c r="B209" s="181"/>
      <c r="D209" s="160" t="s">
        <v>472</v>
      </c>
      <c r="E209" s="182" t="s">
        <v>1</v>
      </c>
      <c r="F209" s="183" t="s">
        <v>564</v>
      </c>
      <c r="H209" s="184">
        <v>50</v>
      </c>
      <c r="I209" s="185"/>
      <c r="L209" s="181"/>
      <c r="M209" s="186"/>
      <c r="N209" s="187"/>
      <c r="O209" s="187"/>
      <c r="P209" s="187"/>
      <c r="Q209" s="187"/>
      <c r="R209" s="187"/>
      <c r="S209" s="187"/>
      <c r="T209" s="188"/>
      <c r="AT209" s="182" t="s">
        <v>472</v>
      </c>
      <c r="AU209" s="182" t="s">
        <v>88</v>
      </c>
      <c r="AV209" s="13" t="s">
        <v>88</v>
      </c>
      <c r="AW209" s="13" t="s">
        <v>35</v>
      </c>
      <c r="AX209" s="13" t="s">
        <v>86</v>
      </c>
      <c r="AY209" s="182" t="s">
        <v>127</v>
      </c>
    </row>
    <row r="210" spans="1:65" s="2" customFormat="1" ht="37.9" customHeight="1">
      <c r="A210" s="33"/>
      <c r="B210" s="145"/>
      <c r="C210" s="146" t="s">
        <v>207</v>
      </c>
      <c r="D210" s="146" t="s">
        <v>130</v>
      </c>
      <c r="E210" s="147" t="s">
        <v>565</v>
      </c>
      <c r="F210" s="148" t="s">
        <v>566</v>
      </c>
      <c r="G210" s="149" t="s">
        <v>141</v>
      </c>
      <c r="H210" s="150">
        <v>13</v>
      </c>
      <c r="I210" s="151"/>
      <c r="J210" s="152">
        <f>ROUND(I210*H210,2)</f>
        <v>0</v>
      </c>
      <c r="K210" s="153"/>
      <c r="L210" s="34"/>
      <c r="M210" s="154" t="s">
        <v>1</v>
      </c>
      <c r="N210" s="155" t="s">
        <v>43</v>
      </c>
      <c r="O210" s="59"/>
      <c r="P210" s="156">
        <f>O210*H210</f>
        <v>0</v>
      </c>
      <c r="Q210" s="156">
        <v>0</v>
      </c>
      <c r="R210" s="156">
        <f>Q210*H210</f>
        <v>0</v>
      </c>
      <c r="S210" s="156">
        <v>0</v>
      </c>
      <c r="T210" s="157">
        <f>S210*H210</f>
        <v>0</v>
      </c>
      <c r="U210" s="33"/>
      <c r="V210" s="33"/>
      <c r="W210" s="33"/>
      <c r="X210" s="33"/>
      <c r="Y210" s="33"/>
      <c r="Z210" s="33"/>
      <c r="AA210" s="33"/>
      <c r="AB210" s="33"/>
      <c r="AC210" s="33"/>
      <c r="AD210" s="33"/>
      <c r="AE210" s="33"/>
      <c r="AR210" s="158" t="s">
        <v>134</v>
      </c>
      <c r="AT210" s="158" t="s">
        <v>130</v>
      </c>
      <c r="AU210" s="158" t="s">
        <v>88</v>
      </c>
      <c r="AY210" s="18" t="s">
        <v>127</v>
      </c>
      <c r="BE210" s="159">
        <f>IF(N210="základní",J210,0)</f>
        <v>0</v>
      </c>
      <c r="BF210" s="159">
        <f>IF(N210="snížená",J210,0)</f>
        <v>0</v>
      </c>
      <c r="BG210" s="159">
        <f>IF(N210="zákl. přenesená",J210,0)</f>
        <v>0</v>
      </c>
      <c r="BH210" s="159">
        <f>IF(N210="sníž. přenesená",J210,0)</f>
        <v>0</v>
      </c>
      <c r="BI210" s="159">
        <f>IF(N210="nulová",J210,0)</f>
        <v>0</v>
      </c>
      <c r="BJ210" s="18" t="s">
        <v>86</v>
      </c>
      <c r="BK210" s="159">
        <f>ROUND(I210*H210,2)</f>
        <v>0</v>
      </c>
      <c r="BL210" s="18" t="s">
        <v>134</v>
      </c>
      <c r="BM210" s="158" t="s">
        <v>567</v>
      </c>
    </row>
    <row r="211" spans="1:65" s="2" customFormat="1" ht="107.25">
      <c r="A211" s="33"/>
      <c r="B211" s="34"/>
      <c r="C211" s="33"/>
      <c r="D211" s="160" t="s">
        <v>136</v>
      </c>
      <c r="E211" s="33"/>
      <c r="F211" s="161" t="s">
        <v>568</v>
      </c>
      <c r="G211" s="33"/>
      <c r="H211" s="33"/>
      <c r="I211" s="162"/>
      <c r="J211" s="33"/>
      <c r="K211" s="33"/>
      <c r="L211" s="34"/>
      <c r="M211" s="163"/>
      <c r="N211" s="164"/>
      <c r="O211" s="59"/>
      <c r="P211" s="59"/>
      <c r="Q211" s="59"/>
      <c r="R211" s="59"/>
      <c r="S211" s="59"/>
      <c r="T211" s="60"/>
      <c r="U211" s="33"/>
      <c r="V211" s="33"/>
      <c r="W211" s="33"/>
      <c r="X211" s="33"/>
      <c r="Y211" s="33"/>
      <c r="Z211" s="33"/>
      <c r="AA211" s="33"/>
      <c r="AB211" s="33"/>
      <c r="AC211" s="33"/>
      <c r="AD211" s="33"/>
      <c r="AE211" s="33"/>
      <c r="AT211" s="18" t="s">
        <v>136</v>
      </c>
      <c r="AU211" s="18" t="s">
        <v>88</v>
      </c>
    </row>
    <row r="212" spans="1:65" s="2" customFormat="1" ht="19.5">
      <c r="A212" s="33"/>
      <c r="B212" s="34"/>
      <c r="C212" s="33"/>
      <c r="D212" s="160" t="s">
        <v>470</v>
      </c>
      <c r="E212" s="33"/>
      <c r="F212" s="180" t="s">
        <v>562</v>
      </c>
      <c r="G212" s="33"/>
      <c r="H212" s="33"/>
      <c r="I212" s="162"/>
      <c r="J212" s="33"/>
      <c r="K212" s="33"/>
      <c r="L212" s="34"/>
      <c r="M212" s="163"/>
      <c r="N212" s="164"/>
      <c r="O212" s="59"/>
      <c r="P212" s="59"/>
      <c r="Q212" s="59"/>
      <c r="R212" s="59"/>
      <c r="S212" s="59"/>
      <c r="T212" s="60"/>
      <c r="U212" s="33"/>
      <c r="V212" s="33"/>
      <c r="W212" s="33"/>
      <c r="X212" s="33"/>
      <c r="Y212" s="33"/>
      <c r="Z212" s="33"/>
      <c r="AA212" s="33"/>
      <c r="AB212" s="33"/>
      <c r="AC212" s="33"/>
      <c r="AD212" s="33"/>
      <c r="AE212" s="33"/>
      <c r="AT212" s="18" t="s">
        <v>470</v>
      </c>
      <c r="AU212" s="18" t="s">
        <v>88</v>
      </c>
    </row>
    <row r="213" spans="1:65" s="13" customFormat="1">
      <c r="B213" s="181"/>
      <c r="D213" s="160" t="s">
        <v>472</v>
      </c>
      <c r="E213" s="182" t="s">
        <v>1</v>
      </c>
      <c r="F213" s="183" t="s">
        <v>569</v>
      </c>
      <c r="H213" s="184">
        <v>8</v>
      </c>
      <c r="I213" s="185"/>
      <c r="L213" s="181"/>
      <c r="M213" s="186"/>
      <c r="N213" s="187"/>
      <c r="O213" s="187"/>
      <c r="P213" s="187"/>
      <c r="Q213" s="187"/>
      <c r="R213" s="187"/>
      <c r="S213" s="187"/>
      <c r="T213" s="188"/>
      <c r="AT213" s="182" t="s">
        <v>472</v>
      </c>
      <c r="AU213" s="182" t="s">
        <v>88</v>
      </c>
      <c r="AV213" s="13" t="s">
        <v>88</v>
      </c>
      <c r="AW213" s="13" t="s">
        <v>35</v>
      </c>
      <c r="AX213" s="13" t="s">
        <v>78</v>
      </c>
      <c r="AY213" s="182" t="s">
        <v>127</v>
      </c>
    </row>
    <row r="214" spans="1:65" s="13" customFormat="1">
      <c r="B214" s="181"/>
      <c r="D214" s="160" t="s">
        <v>472</v>
      </c>
      <c r="E214" s="182" t="s">
        <v>1</v>
      </c>
      <c r="F214" s="183" t="s">
        <v>570</v>
      </c>
      <c r="H214" s="184">
        <v>3</v>
      </c>
      <c r="I214" s="185"/>
      <c r="L214" s="181"/>
      <c r="M214" s="186"/>
      <c r="N214" s="187"/>
      <c r="O214" s="187"/>
      <c r="P214" s="187"/>
      <c r="Q214" s="187"/>
      <c r="R214" s="187"/>
      <c r="S214" s="187"/>
      <c r="T214" s="188"/>
      <c r="AT214" s="182" t="s">
        <v>472</v>
      </c>
      <c r="AU214" s="182" t="s">
        <v>88</v>
      </c>
      <c r="AV214" s="13" t="s">
        <v>88</v>
      </c>
      <c r="AW214" s="13" t="s">
        <v>35</v>
      </c>
      <c r="AX214" s="13" t="s">
        <v>78</v>
      </c>
      <c r="AY214" s="182" t="s">
        <v>127</v>
      </c>
    </row>
    <row r="215" spans="1:65" s="13" customFormat="1">
      <c r="B215" s="181"/>
      <c r="D215" s="160" t="s">
        <v>472</v>
      </c>
      <c r="E215" s="182" t="s">
        <v>1</v>
      </c>
      <c r="F215" s="183" t="s">
        <v>571</v>
      </c>
      <c r="H215" s="184">
        <v>2</v>
      </c>
      <c r="I215" s="185"/>
      <c r="L215" s="181"/>
      <c r="M215" s="186"/>
      <c r="N215" s="187"/>
      <c r="O215" s="187"/>
      <c r="P215" s="187"/>
      <c r="Q215" s="187"/>
      <c r="R215" s="187"/>
      <c r="S215" s="187"/>
      <c r="T215" s="188"/>
      <c r="AT215" s="182" t="s">
        <v>472</v>
      </c>
      <c r="AU215" s="182" t="s">
        <v>88</v>
      </c>
      <c r="AV215" s="13" t="s">
        <v>88</v>
      </c>
      <c r="AW215" s="13" t="s">
        <v>35</v>
      </c>
      <c r="AX215" s="13" t="s">
        <v>78</v>
      </c>
      <c r="AY215" s="182" t="s">
        <v>127</v>
      </c>
    </row>
    <row r="216" spans="1:65" s="14" customFormat="1">
      <c r="B216" s="189"/>
      <c r="D216" s="160" t="s">
        <v>472</v>
      </c>
      <c r="E216" s="190" t="s">
        <v>1</v>
      </c>
      <c r="F216" s="191" t="s">
        <v>477</v>
      </c>
      <c r="H216" s="192">
        <v>13</v>
      </c>
      <c r="I216" s="193"/>
      <c r="L216" s="189"/>
      <c r="M216" s="194"/>
      <c r="N216" s="195"/>
      <c r="O216" s="195"/>
      <c r="P216" s="195"/>
      <c r="Q216" s="195"/>
      <c r="R216" s="195"/>
      <c r="S216" s="195"/>
      <c r="T216" s="196"/>
      <c r="AT216" s="190" t="s">
        <v>472</v>
      </c>
      <c r="AU216" s="190" t="s">
        <v>88</v>
      </c>
      <c r="AV216" s="14" t="s">
        <v>134</v>
      </c>
      <c r="AW216" s="14" t="s">
        <v>35</v>
      </c>
      <c r="AX216" s="14" t="s">
        <v>86</v>
      </c>
      <c r="AY216" s="190" t="s">
        <v>127</v>
      </c>
    </row>
    <row r="217" spans="1:65" s="2" customFormat="1" ht="37.9" customHeight="1">
      <c r="A217" s="33"/>
      <c r="B217" s="145"/>
      <c r="C217" s="146" t="s">
        <v>212</v>
      </c>
      <c r="D217" s="146" t="s">
        <v>130</v>
      </c>
      <c r="E217" s="147" t="s">
        <v>572</v>
      </c>
      <c r="F217" s="148" t="s">
        <v>573</v>
      </c>
      <c r="G217" s="149" t="s">
        <v>141</v>
      </c>
      <c r="H217" s="150">
        <v>12</v>
      </c>
      <c r="I217" s="151"/>
      <c r="J217" s="152">
        <f>ROUND(I217*H217,2)</f>
        <v>0</v>
      </c>
      <c r="K217" s="153"/>
      <c r="L217" s="34"/>
      <c r="M217" s="154" t="s">
        <v>1</v>
      </c>
      <c r="N217" s="155" t="s">
        <v>43</v>
      </c>
      <c r="O217" s="59"/>
      <c r="P217" s="156">
        <f>O217*H217</f>
        <v>0</v>
      </c>
      <c r="Q217" s="156">
        <v>0</v>
      </c>
      <c r="R217" s="156">
        <f>Q217*H217</f>
        <v>0</v>
      </c>
      <c r="S217" s="156">
        <v>0</v>
      </c>
      <c r="T217" s="157">
        <f>S217*H217</f>
        <v>0</v>
      </c>
      <c r="U217" s="33"/>
      <c r="V217" s="33"/>
      <c r="W217" s="33"/>
      <c r="X217" s="33"/>
      <c r="Y217" s="33"/>
      <c r="Z217" s="33"/>
      <c r="AA217" s="33"/>
      <c r="AB217" s="33"/>
      <c r="AC217" s="33"/>
      <c r="AD217" s="33"/>
      <c r="AE217" s="33"/>
      <c r="AR217" s="158" t="s">
        <v>134</v>
      </c>
      <c r="AT217" s="158" t="s">
        <v>130</v>
      </c>
      <c r="AU217" s="158" t="s">
        <v>88</v>
      </c>
      <c r="AY217" s="18" t="s">
        <v>127</v>
      </c>
      <c r="BE217" s="159">
        <f>IF(N217="základní",J217,0)</f>
        <v>0</v>
      </c>
      <c r="BF217" s="159">
        <f>IF(N217="snížená",J217,0)</f>
        <v>0</v>
      </c>
      <c r="BG217" s="159">
        <f>IF(N217="zákl. přenesená",J217,0)</f>
        <v>0</v>
      </c>
      <c r="BH217" s="159">
        <f>IF(N217="sníž. přenesená",J217,0)</f>
        <v>0</v>
      </c>
      <c r="BI217" s="159">
        <f>IF(N217="nulová",J217,0)</f>
        <v>0</v>
      </c>
      <c r="BJ217" s="18" t="s">
        <v>86</v>
      </c>
      <c r="BK217" s="159">
        <f>ROUND(I217*H217,2)</f>
        <v>0</v>
      </c>
      <c r="BL217" s="18" t="s">
        <v>134</v>
      </c>
      <c r="BM217" s="158" t="s">
        <v>574</v>
      </c>
    </row>
    <row r="218" spans="1:65" s="2" customFormat="1" ht="107.25">
      <c r="A218" s="33"/>
      <c r="B218" s="34"/>
      <c r="C218" s="33"/>
      <c r="D218" s="160" t="s">
        <v>136</v>
      </c>
      <c r="E218" s="33"/>
      <c r="F218" s="161" t="s">
        <v>575</v>
      </c>
      <c r="G218" s="33"/>
      <c r="H218" s="33"/>
      <c r="I218" s="162"/>
      <c r="J218" s="33"/>
      <c r="K218" s="33"/>
      <c r="L218" s="34"/>
      <c r="M218" s="163"/>
      <c r="N218" s="164"/>
      <c r="O218" s="59"/>
      <c r="P218" s="59"/>
      <c r="Q218" s="59"/>
      <c r="R218" s="59"/>
      <c r="S218" s="59"/>
      <c r="T218" s="60"/>
      <c r="U218" s="33"/>
      <c r="V218" s="33"/>
      <c r="W218" s="33"/>
      <c r="X218" s="33"/>
      <c r="Y218" s="33"/>
      <c r="Z218" s="33"/>
      <c r="AA218" s="33"/>
      <c r="AB218" s="33"/>
      <c r="AC218" s="33"/>
      <c r="AD218" s="33"/>
      <c r="AE218" s="33"/>
      <c r="AT218" s="18" t="s">
        <v>136</v>
      </c>
      <c r="AU218" s="18" t="s">
        <v>88</v>
      </c>
    </row>
    <row r="219" spans="1:65" s="2" customFormat="1" ht="19.5">
      <c r="A219" s="33"/>
      <c r="B219" s="34"/>
      <c r="C219" s="33"/>
      <c r="D219" s="160" t="s">
        <v>470</v>
      </c>
      <c r="E219" s="33"/>
      <c r="F219" s="180" t="s">
        <v>562</v>
      </c>
      <c r="G219" s="33"/>
      <c r="H219" s="33"/>
      <c r="I219" s="162"/>
      <c r="J219" s="33"/>
      <c r="K219" s="33"/>
      <c r="L219" s="34"/>
      <c r="M219" s="163"/>
      <c r="N219" s="164"/>
      <c r="O219" s="59"/>
      <c r="P219" s="59"/>
      <c r="Q219" s="59"/>
      <c r="R219" s="59"/>
      <c r="S219" s="59"/>
      <c r="T219" s="60"/>
      <c r="U219" s="33"/>
      <c r="V219" s="33"/>
      <c r="W219" s="33"/>
      <c r="X219" s="33"/>
      <c r="Y219" s="33"/>
      <c r="Z219" s="33"/>
      <c r="AA219" s="33"/>
      <c r="AB219" s="33"/>
      <c r="AC219" s="33"/>
      <c r="AD219" s="33"/>
      <c r="AE219" s="33"/>
      <c r="AT219" s="18" t="s">
        <v>470</v>
      </c>
      <c r="AU219" s="18" t="s">
        <v>88</v>
      </c>
    </row>
    <row r="220" spans="1:65" s="13" customFormat="1">
      <c r="B220" s="181"/>
      <c r="D220" s="160" t="s">
        <v>472</v>
      </c>
      <c r="E220" s="182" t="s">
        <v>1</v>
      </c>
      <c r="F220" s="183" t="s">
        <v>576</v>
      </c>
      <c r="H220" s="184">
        <v>1</v>
      </c>
      <c r="I220" s="185"/>
      <c r="L220" s="181"/>
      <c r="M220" s="186"/>
      <c r="N220" s="187"/>
      <c r="O220" s="187"/>
      <c r="P220" s="187"/>
      <c r="Q220" s="187"/>
      <c r="R220" s="187"/>
      <c r="S220" s="187"/>
      <c r="T220" s="188"/>
      <c r="AT220" s="182" t="s">
        <v>472</v>
      </c>
      <c r="AU220" s="182" t="s">
        <v>88</v>
      </c>
      <c r="AV220" s="13" t="s">
        <v>88</v>
      </c>
      <c r="AW220" s="13" t="s">
        <v>35</v>
      </c>
      <c r="AX220" s="13" t="s">
        <v>78</v>
      </c>
      <c r="AY220" s="182" t="s">
        <v>127</v>
      </c>
    </row>
    <row r="221" spans="1:65" s="13" customFormat="1">
      <c r="B221" s="181"/>
      <c r="D221" s="160" t="s">
        <v>472</v>
      </c>
      <c r="E221" s="182" t="s">
        <v>1</v>
      </c>
      <c r="F221" s="183" t="s">
        <v>577</v>
      </c>
      <c r="H221" s="184">
        <v>2</v>
      </c>
      <c r="I221" s="185"/>
      <c r="L221" s="181"/>
      <c r="M221" s="186"/>
      <c r="N221" s="187"/>
      <c r="O221" s="187"/>
      <c r="P221" s="187"/>
      <c r="Q221" s="187"/>
      <c r="R221" s="187"/>
      <c r="S221" s="187"/>
      <c r="T221" s="188"/>
      <c r="AT221" s="182" t="s">
        <v>472</v>
      </c>
      <c r="AU221" s="182" t="s">
        <v>88</v>
      </c>
      <c r="AV221" s="13" t="s">
        <v>88</v>
      </c>
      <c r="AW221" s="13" t="s">
        <v>35</v>
      </c>
      <c r="AX221" s="13" t="s">
        <v>78</v>
      </c>
      <c r="AY221" s="182" t="s">
        <v>127</v>
      </c>
    </row>
    <row r="222" spans="1:65" s="13" customFormat="1">
      <c r="B222" s="181"/>
      <c r="D222" s="160" t="s">
        <v>472</v>
      </c>
      <c r="E222" s="182" t="s">
        <v>1</v>
      </c>
      <c r="F222" s="183" t="s">
        <v>578</v>
      </c>
      <c r="H222" s="184">
        <v>2</v>
      </c>
      <c r="I222" s="185"/>
      <c r="L222" s="181"/>
      <c r="M222" s="186"/>
      <c r="N222" s="187"/>
      <c r="O222" s="187"/>
      <c r="P222" s="187"/>
      <c r="Q222" s="187"/>
      <c r="R222" s="187"/>
      <c r="S222" s="187"/>
      <c r="T222" s="188"/>
      <c r="AT222" s="182" t="s">
        <v>472</v>
      </c>
      <c r="AU222" s="182" t="s">
        <v>88</v>
      </c>
      <c r="AV222" s="13" t="s">
        <v>88</v>
      </c>
      <c r="AW222" s="13" t="s">
        <v>35</v>
      </c>
      <c r="AX222" s="13" t="s">
        <v>78</v>
      </c>
      <c r="AY222" s="182" t="s">
        <v>127</v>
      </c>
    </row>
    <row r="223" spans="1:65" s="13" customFormat="1">
      <c r="B223" s="181"/>
      <c r="D223" s="160" t="s">
        <v>472</v>
      </c>
      <c r="E223" s="182" t="s">
        <v>1</v>
      </c>
      <c r="F223" s="183" t="s">
        <v>579</v>
      </c>
      <c r="H223" s="184">
        <v>1</v>
      </c>
      <c r="I223" s="185"/>
      <c r="L223" s="181"/>
      <c r="M223" s="186"/>
      <c r="N223" s="187"/>
      <c r="O223" s="187"/>
      <c r="P223" s="187"/>
      <c r="Q223" s="187"/>
      <c r="R223" s="187"/>
      <c r="S223" s="187"/>
      <c r="T223" s="188"/>
      <c r="AT223" s="182" t="s">
        <v>472</v>
      </c>
      <c r="AU223" s="182" t="s">
        <v>88</v>
      </c>
      <c r="AV223" s="13" t="s">
        <v>88</v>
      </c>
      <c r="AW223" s="13" t="s">
        <v>35</v>
      </c>
      <c r="AX223" s="13" t="s">
        <v>78</v>
      </c>
      <c r="AY223" s="182" t="s">
        <v>127</v>
      </c>
    </row>
    <row r="224" spans="1:65" s="13" customFormat="1">
      <c r="B224" s="181"/>
      <c r="D224" s="160" t="s">
        <v>472</v>
      </c>
      <c r="E224" s="182" t="s">
        <v>1</v>
      </c>
      <c r="F224" s="183" t="s">
        <v>580</v>
      </c>
      <c r="H224" s="184">
        <v>1</v>
      </c>
      <c r="I224" s="185"/>
      <c r="L224" s="181"/>
      <c r="M224" s="186"/>
      <c r="N224" s="187"/>
      <c r="O224" s="187"/>
      <c r="P224" s="187"/>
      <c r="Q224" s="187"/>
      <c r="R224" s="187"/>
      <c r="S224" s="187"/>
      <c r="T224" s="188"/>
      <c r="AT224" s="182" t="s">
        <v>472</v>
      </c>
      <c r="AU224" s="182" t="s">
        <v>88</v>
      </c>
      <c r="AV224" s="13" t="s">
        <v>88</v>
      </c>
      <c r="AW224" s="13" t="s">
        <v>35</v>
      </c>
      <c r="AX224" s="13" t="s">
        <v>78</v>
      </c>
      <c r="AY224" s="182" t="s">
        <v>127</v>
      </c>
    </row>
    <row r="225" spans="1:65" s="13" customFormat="1">
      <c r="B225" s="181"/>
      <c r="D225" s="160" t="s">
        <v>472</v>
      </c>
      <c r="E225" s="182" t="s">
        <v>1</v>
      </c>
      <c r="F225" s="183" t="s">
        <v>581</v>
      </c>
      <c r="H225" s="184">
        <v>1</v>
      </c>
      <c r="I225" s="185"/>
      <c r="L225" s="181"/>
      <c r="M225" s="186"/>
      <c r="N225" s="187"/>
      <c r="O225" s="187"/>
      <c r="P225" s="187"/>
      <c r="Q225" s="187"/>
      <c r="R225" s="187"/>
      <c r="S225" s="187"/>
      <c r="T225" s="188"/>
      <c r="AT225" s="182" t="s">
        <v>472</v>
      </c>
      <c r="AU225" s="182" t="s">
        <v>88</v>
      </c>
      <c r="AV225" s="13" t="s">
        <v>88</v>
      </c>
      <c r="AW225" s="13" t="s">
        <v>35</v>
      </c>
      <c r="AX225" s="13" t="s">
        <v>78</v>
      </c>
      <c r="AY225" s="182" t="s">
        <v>127</v>
      </c>
    </row>
    <row r="226" spans="1:65" s="13" customFormat="1">
      <c r="B226" s="181"/>
      <c r="D226" s="160" t="s">
        <v>472</v>
      </c>
      <c r="E226" s="182" t="s">
        <v>1</v>
      </c>
      <c r="F226" s="183" t="s">
        <v>582</v>
      </c>
      <c r="H226" s="184">
        <v>1</v>
      </c>
      <c r="I226" s="185"/>
      <c r="L226" s="181"/>
      <c r="M226" s="186"/>
      <c r="N226" s="187"/>
      <c r="O226" s="187"/>
      <c r="P226" s="187"/>
      <c r="Q226" s="187"/>
      <c r="R226" s="187"/>
      <c r="S226" s="187"/>
      <c r="T226" s="188"/>
      <c r="AT226" s="182" t="s">
        <v>472</v>
      </c>
      <c r="AU226" s="182" t="s">
        <v>88</v>
      </c>
      <c r="AV226" s="13" t="s">
        <v>88</v>
      </c>
      <c r="AW226" s="13" t="s">
        <v>35</v>
      </c>
      <c r="AX226" s="13" t="s">
        <v>78</v>
      </c>
      <c r="AY226" s="182" t="s">
        <v>127</v>
      </c>
    </row>
    <row r="227" spans="1:65" s="13" customFormat="1">
      <c r="B227" s="181"/>
      <c r="D227" s="160" t="s">
        <v>472</v>
      </c>
      <c r="E227" s="182" t="s">
        <v>1</v>
      </c>
      <c r="F227" s="183" t="s">
        <v>583</v>
      </c>
      <c r="H227" s="184">
        <v>1</v>
      </c>
      <c r="I227" s="185"/>
      <c r="L227" s="181"/>
      <c r="M227" s="186"/>
      <c r="N227" s="187"/>
      <c r="O227" s="187"/>
      <c r="P227" s="187"/>
      <c r="Q227" s="187"/>
      <c r="R227" s="187"/>
      <c r="S227" s="187"/>
      <c r="T227" s="188"/>
      <c r="AT227" s="182" t="s">
        <v>472</v>
      </c>
      <c r="AU227" s="182" t="s">
        <v>88</v>
      </c>
      <c r="AV227" s="13" t="s">
        <v>88</v>
      </c>
      <c r="AW227" s="13" t="s">
        <v>35</v>
      </c>
      <c r="AX227" s="13" t="s">
        <v>78</v>
      </c>
      <c r="AY227" s="182" t="s">
        <v>127</v>
      </c>
    </row>
    <row r="228" spans="1:65" s="13" customFormat="1">
      <c r="B228" s="181"/>
      <c r="D228" s="160" t="s">
        <v>472</v>
      </c>
      <c r="E228" s="182" t="s">
        <v>1</v>
      </c>
      <c r="F228" s="183" t="s">
        <v>584</v>
      </c>
      <c r="H228" s="184">
        <v>2</v>
      </c>
      <c r="I228" s="185"/>
      <c r="L228" s="181"/>
      <c r="M228" s="186"/>
      <c r="N228" s="187"/>
      <c r="O228" s="187"/>
      <c r="P228" s="187"/>
      <c r="Q228" s="187"/>
      <c r="R228" s="187"/>
      <c r="S228" s="187"/>
      <c r="T228" s="188"/>
      <c r="AT228" s="182" t="s">
        <v>472</v>
      </c>
      <c r="AU228" s="182" t="s">
        <v>88</v>
      </c>
      <c r="AV228" s="13" t="s">
        <v>88</v>
      </c>
      <c r="AW228" s="13" t="s">
        <v>35</v>
      </c>
      <c r="AX228" s="13" t="s">
        <v>78</v>
      </c>
      <c r="AY228" s="182" t="s">
        <v>127</v>
      </c>
    </row>
    <row r="229" spans="1:65" s="14" customFormat="1">
      <c r="B229" s="189"/>
      <c r="D229" s="160" t="s">
        <v>472</v>
      </c>
      <c r="E229" s="190" t="s">
        <v>1</v>
      </c>
      <c r="F229" s="191" t="s">
        <v>477</v>
      </c>
      <c r="H229" s="192">
        <v>12</v>
      </c>
      <c r="I229" s="193"/>
      <c r="L229" s="189"/>
      <c r="M229" s="194"/>
      <c r="N229" s="195"/>
      <c r="O229" s="195"/>
      <c r="P229" s="195"/>
      <c r="Q229" s="195"/>
      <c r="R229" s="195"/>
      <c r="S229" s="195"/>
      <c r="T229" s="196"/>
      <c r="AT229" s="190" t="s">
        <v>472</v>
      </c>
      <c r="AU229" s="190" t="s">
        <v>88</v>
      </c>
      <c r="AV229" s="14" t="s">
        <v>134</v>
      </c>
      <c r="AW229" s="14" t="s">
        <v>35</v>
      </c>
      <c r="AX229" s="14" t="s">
        <v>86</v>
      </c>
      <c r="AY229" s="190" t="s">
        <v>127</v>
      </c>
    </row>
    <row r="230" spans="1:65" s="2" customFormat="1" ht="37.9" customHeight="1">
      <c r="A230" s="33"/>
      <c r="B230" s="145"/>
      <c r="C230" s="146" t="s">
        <v>217</v>
      </c>
      <c r="D230" s="146" t="s">
        <v>130</v>
      </c>
      <c r="E230" s="147" t="s">
        <v>585</v>
      </c>
      <c r="F230" s="148" t="s">
        <v>586</v>
      </c>
      <c r="G230" s="149" t="s">
        <v>141</v>
      </c>
      <c r="H230" s="150">
        <v>5</v>
      </c>
      <c r="I230" s="151"/>
      <c r="J230" s="152">
        <f>ROUND(I230*H230,2)</f>
        <v>0</v>
      </c>
      <c r="K230" s="153"/>
      <c r="L230" s="34"/>
      <c r="M230" s="154" t="s">
        <v>1</v>
      </c>
      <c r="N230" s="155" t="s">
        <v>43</v>
      </c>
      <c r="O230" s="59"/>
      <c r="P230" s="156">
        <f>O230*H230</f>
        <v>0</v>
      </c>
      <c r="Q230" s="156">
        <v>0</v>
      </c>
      <c r="R230" s="156">
        <f>Q230*H230</f>
        <v>0</v>
      </c>
      <c r="S230" s="156">
        <v>0</v>
      </c>
      <c r="T230" s="157">
        <f>S230*H230</f>
        <v>0</v>
      </c>
      <c r="U230" s="33"/>
      <c r="V230" s="33"/>
      <c r="W230" s="33"/>
      <c r="X230" s="33"/>
      <c r="Y230" s="33"/>
      <c r="Z230" s="33"/>
      <c r="AA230" s="33"/>
      <c r="AB230" s="33"/>
      <c r="AC230" s="33"/>
      <c r="AD230" s="33"/>
      <c r="AE230" s="33"/>
      <c r="AR230" s="158" t="s">
        <v>134</v>
      </c>
      <c r="AT230" s="158" t="s">
        <v>130</v>
      </c>
      <c r="AU230" s="158" t="s">
        <v>88</v>
      </c>
      <c r="AY230" s="18" t="s">
        <v>127</v>
      </c>
      <c r="BE230" s="159">
        <f>IF(N230="základní",J230,0)</f>
        <v>0</v>
      </c>
      <c r="BF230" s="159">
        <f>IF(N230="snížená",J230,0)</f>
        <v>0</v>
      </c>
      <c r="BG230" s="159">
        <f>IF(N230="zákl. přenesená",J230,0)</f>
        <v>0</v>
      </c>
      <c r="BH230" s="159">
        <f>IF(N230="sníž. přenesená",J230,0)</f>
        <v>0</v>
      </c>
      <c r="BI230" s="159">
        <f>IF(N230="nulová",J230,0)</f>
        <v>0</v>
      </c>
      <c r="BJ230" s="18" t="s">
        <v>86</v>
      </c>
      <c r="BK230" s="159">
        <f>ROUND(I230*H230,2)</f>
        <v>0</v>
      </c>
      <c r="BL230" s="18" t="s">
        <v>134</v>
      </c>
      <c r="BM230" s="158" t="s">
        <v>587</v>
      </c>
    </row>
    <row r="231" spans="1:65" s="2" customFormat="1" ht="107.25">
      <c r="A231" s="33"/>
      <c r="B231" s="34"/>
      <c r="C231" s="33"/>
      <c r="D231" s="160" t="s">
        <v>136</v>
      </c>
      <c r="E231" s="33"/>
      <c r="F231" s="161" t="s">
        <v>588</v>
      </c>
      <c r="G231" s="33"/>
      <c r="H231" s="33"/>
      <c r="I231" s="162"/>
      <c r="J231" s="33"/>
      <c r="K231" s="33"/>
      <c r="L231" s="34"/>
      <c r="M231" s="163"/>
      <c r="N231" s="164"/>
      <c r="O231" s="59"/>
      <c r="P231" s="59"/>
      <c r="Q231" s="59"/>
      <c r="R231" s="59"/>
      <c r="S231" s="59"/>
      <c r="T231" s="60"/>
      <c r="U231" s="33"/>
      <c r="V231" s="33"/>
      <c r="W231" s="33"/>
      <c r="X231" s="33"/>
      <c r="Y231" s="33"/>
      <c r="Z231" s="33"/>
      <c r="AA231" s="33"/>
      <c r="AB231" s="33"/>
      <c r="AC231" s="33"/>
      <c r="AD231" s="33"/>
      <c r="AE231" s="33"/>
      <c r="AT231" s="18" t="s">
        <v>136</v>
      </c>
      <c r="AU231" s="18" t="s">
        <v>88</v>
      </c>
    </row>
    <row r="232" spans="1:65" s="2" customFormat="1" ht="19.5">
      <c r="A232" s="33"/>
      <c r="B232" s="34"/>
      <c r="C232" s="33"/>
      <c r="D232" s="160" t="s">
        <v>470</v>
      </c>
      <c r="E232" s="33"/>
      <c r="F232" s="180" t="s">
        <v>562</v>
      </c>
      <c r="G232" s="33"/>
      <c r="H232" s="33"/>
      <c r="I232" s="162"/>
      <c r="J232" s="33"/>
      <c r="K232" s="33"/>
      <c r="L232" s="34"/>
      <c r="M232" s="163"/>
      <c r="N232" s="164"/>
      <c r="O232" s="59"/>
      <c r="P232" s="59"/>
      <c r="Q232" s="59"/>
      <c r="R232" s="59"/>
      <c r="S232" s="59"/>
      <c r="T232" s="60"/>
      <c r="U232" s="33"/>
      <c r="V232" s="33"/>
      <c r="W232" s="33"/>
      <c r="X232" s="33"/>
      <c r="Y232" s="33"/>
      <c r="Z232" s="33"/>
      <c r="AA232" s="33"/>
      <c r="AB232" s="33"/>
      <c r="AC232" s="33"/>
      <c r="AD232" s="33"/>
      <c r="AE232" s="33"/>
      <c r="AT232" s="18" t="s">
        <v>470</v>
      </c>
      <c r="AU232" s="18" t="s">
        <v>88</v>
      </c>
    </row>
    <row r="233" spans="1:65" s="13" customFormat="1">
      <c r="B233" s="181"/>
      <c r="D233" s="160" t="s">
        <v>472</v>
      </c>
      <c r="E233" s="182" t="s">
        <v>1</v>
      </c>
      <c r="F233" s="183" t="s">
        <v>589</v>
      </c>
      <c r="H233" s="184">
        <v>2</v>
      </c>
      <c r="I233" s="185"/>
      <c r="L233" s="181"/>
      <c r="M233" s="186"/>
      <c r="N233" s="187"/>
      <c r="O233" s="187"/>
      <c r="P233" s="187"/>
      <c r="Q233" s="187"/>
      <c r="R233" s="187"/>
      <c r="S233" s="187"/>
      <c r="T233" s="188"/>
      <c r="AT233" s="182" t="s">
        <v>472</v>
      </c>
      <c r="AU233" s="182" t="s">
        <v>88</v>
      </c>
      <c r="AV233" s="13" t="s">
        <v>88</v>
      </c>
      <c r="AW233" s="13" t="s">
        <v>35</v>
      </c>
      <c r="AX233" s="13" t="s">
        <v>78</v>
      </c>
      <c r="AY233" s="182" t="s">
        <v>127</v>
      </c>
    </row>
    <row r="234" spans="1:65" s="13" customFormat="1">
      <c r="B234" s="181"/>
      <c r="D234" s="160" t="s">
        <v>472</v>
      </c>
      <c r="E234" s="182" t="s">
        <v>1</v>
      </c>
      <c r="F234" s="183" t="s">
        <v>590</v>
      </c>
      <c r="H234" s="184">
        <v>2</v>
      </c>
      <c r="I234" s="185"/>
      <c r="L234" s="181"/>
      <c r="M234" s="186"/>
      <c r="N234" s="187"/>
      <c r="O234" s="187"/>
      <c r="P234" s="187"/>
      <c r="Q234" s="187"/>
      <c r="R234" s="187"/>
      <c r="S234" s="187"/>
      <c r="T234" s="188"/>
      <c r="AT234" s="182" t="s">
        <v>472</v>
      </c>
      <c r="AU234" s="182" t="s">
        <v>88</v>
      </c>
      <c r="AV234" s="13" t="s">
        <v>88</v>
      </c>
      <c r="AW234" s="13" t="s">
        <v>35</v>
      </c>
      <c r="AX234" s="13" t="s">
        <v>78</v>
      </c>
      <c r="AY234" s="182" t="s">
        <v>127</v>
      </c>
    </row>
    <row r="235" spans="1:65" s="13" customFormat="1">
      <c r="B235" s="181"/>
      <c r="D235" s="160" t="s">
        <v>472</v>
      </c>
      <c r="E235" s="182" t="s">
        <v>1</v>
      </c>
      <c r="F235" s="183" t="s">
        <v>591</v>
      </c>
      <c r="H235" s="184">
        <v>1</v>
      </c>
      <c r="I235" s="185"/>
      <c r="L235" s="181"/>
      <c r="M235" s="186"/>
      <c r="N235" s="187"/>
      <c r="O235" s="187"/>
      <c r="P235" s="187"/>
      <c r="Q235" s="187"/>
      <c r="R235" s="187"/>
      <c r="S235" s="187"/>
      <c r="T235" s="188"/>
      <c r="AT235" s="182" t="s">
        <v>472</v>
      </c>
      <c r="AU235" s="182" t="s">
        <v>88</v>
      </c>
      <c r="AV235" s="13" t="s">
        <v>88</v>
      </c>
      <c r="AW235" s="13" t="s">
        <v>35</v>
      </c>
      <c r="AX235" s="13" t="s">
        <v>78</v>
      </c>
      <c r="AY235" s="182" t="s">
        <v>127</v>
      </c>
    </row>
    <row r="236" spans="1:65" s="14" customFormat="1">
      <c r="B236" s="189"/>
      <c r="D236" s="160" t="s">
        <v>472</v>
      </c>
      <c r="E236" s="190" t="s">
        <v>1</v>
      </c>
      <c r="F236" s="191" t="s">
        <v>477</v>
      </c>
      <c r="H236" s="192">
        <v>5</v>
      </c>
      <c r="I236" s="193"/>
      <c r="L236" s="189"/>
      <c r="M236" s="194"/>
      <c r="N236" s="195"/>
      <c r="O236" s="195"/>
      <c r="P236" s="195"/>
      <c r="Q236" s="195"/>
      <c r="R236" s="195"/>
      <c r="S236" s="195"/>
      <c r="T236" s="196"/>
      <c r="AT236" s="190" t="s">
        <v>472</v>
      </c>
      <c r="AU236" s="190" t="s">
        <v>88</v>
      </c>
      <c r="AV236" s="14" t="s">
        <v>134</v>
      </c>
      <c r="AW236" s="14" t="s">
        <v>35</v>
      </c>
      <c r="AX236" s="14" t="s">
        <v>86</v>
      </c>
      <c r="AY236" s="190" t="s">
        <v>127</v>
      </c>
    </row>
    <row r="237" spans="1:65" s="2" customFormat="1" ht="24.2" customHeight="1">
      <c r="A237" s="33"/>
      <c r="B237" s="145"/>
      <c r="C237" s="165" t="s">
        <v>221</v>
      </c>
      <c r="D237" s="165" t="s">
        <v>138</v>
      </c>
      <c r="E237" s="166" t="s">
        <v>592</v>
      </c>
      <c r="F237" s="167" t="s">
        <v>593</v>
      </c>
      <c r="G237" s="168" t="s">
        <v>141</v>
      </c>
      <c r="H237" s="169">
        <v>8</v>
      </c>
      <c r="I237" s="170"/>
      <c r="J237" s="171">
        <f>ROUND(I237*H237,2)</f>
        <v>0</v>
      </c>
      <c r="K237" s="172"/>
      <c r="L237" s="173"/>
      <c r="M237" s="174" t="s">
        <v>1</v>
      </c>
      <c r="N237" s="175" t="s">
        <v>43</v>
      </c>
      <c r="O237" s="59"/>
      <c r="P237" s="156">
        <f>O237*H237</f>
        <v>0</v>
      </c>
      <c r="Q237" s="156">
        <v>9.7000000000000003E-2</v>
      </c>
      <c r="R237" s="156">
        <f>Q237*H237</f>
        <v>0.77600000000000002</v>
      </c>
      <c r="S237" s="156">
        <v>0</v>
      </c>
      <c r="T237" s="157">
        <f>S237*H237</f>
        <v>0</v>
      </c>
      <c r="U237" s="33"/>
      <c r="V237" s="33"/>
      <c r="W237" s="33"/>
      <c r="X237" s="33"/>
      <c r="Y237" s="33"/>
      <c r="Z237" s="33"/>
      <c r="AA237" s="33"/>
      <c r="AB237" s="33"/>
      <c r="AC237" s="33"/>
      <c r="AD237" s="33"/>
      <c r="AE237" s="33"/>
      <c r="AR237" s="158" t="s">
        <v>142</v>
      </c>
      <c r="AT237" s="158" t="s">
        <v>138</v>
      </c>
      <c r="AU237" s="158" t="s">
        <v>88</v>
      </c>
      <c r="AY237" s="18" t="s">
        <v>127</v>
      </c>
      <c r="BE237" s="159">
        <f>IF(N237="základní",J237,0)</f>
        <v>0</v>
      </c>
      <c r="BF237" s="159">
        <f>IF(N237="snížená",J237,0)</f>
        <v>0</v>
      </c>
      <c r="BG237" s="159">
        <f>IF(N237="zákl. přenesená",J237,0)</f>
        <v>0</v>
      </c>
      <c r="BH237" s="159">
        <f>IF(N237="sníž. přenesená",J237,0)</f>
        <v>0</v>
      </c>
      <c r="BI237" s="159">
        <f>IF(N237="nulová",J237,0)</f>
        <v>0</v>
      </c>
      <c r="BJ237" s="18" t="s">
        <v>86</v>
      </c>
      <c r="BK237" s="159">
        <f>ROUND(I237*H237,2)</f>
        <v>0</v>
      </c>
      <c r="BL237" s="18" t="s">
        <v>134</v>
      </c>
      <c r="BM237" s="158" t="s">
        <v>594</v>
      </c>
    </row>
    <row r="238" spans="1:65" s="2" customFormat="1">
      <c r="A238" s="33"/>
      <c r="B238" s="34"/>
      <c r="C238" s="33"/>
      <c r="D238" s="160" t="s">
        <v>136</v>
      </c>
      <c r="E238" s="33"/>
      <c r="F238" s="161" t="s">
        <v>593</v>
      </c>
      <c r="G238" s="33"/>
      <c r="H238" s="33"/>
      <c r="I238" s="162"/>
      <c r="J238" s="33"/>
      <c r="K238" s="33"/>
      <c r="L238" s="34"/>
      <c r="M238" s="163"/>
      <c r="N238" s="164"/>
      <c r="O238" s="59"/>
      <c r="P238" s="59"/>
      <c r="Q238" s="59"/>
      <c r="R238" s="59"/>
      <c r="S238" s="59"/>
      <c r="T238" s="60"/>
      <c r="U238" s="33"/>
      <c r="V238" s="33"/>
      <c r="W238" s="33"/>
      <c r="X238" s="33"/>
      <c r="Y238" s="33"/>
      <c r="Z238" s="33"/>
      <c r="AA238" s="33"/>
      <c r="AB238" s="33"/>
      <c r="AC238" s="33"/>
      <c r="AD238" s="33"/>
      <c r="AE238" s="33"/>
      <c r="AT238" s="18" t="s">
        <v>136</v>
      </c>
      <c r="AU238" s="18" t="s">
        <v>88</v>
      </c>
    </row>
    <row r="239" spans="1:65" s="2" customFormat="1" ht="24.2" customHeight="1">
      <c r="A239" s="33"/>
      <c r="B239" s="145"/>
      <c r="C239" s="165" t="s">
        <v>7</v>
      </c>
      <c r="D239" s="165" t="s">
        <v>138</v>
      </c>
      <c r="E239" s="166" t="s">
        <v>595</v>
      </c>
      <c r="F239" s="167" t="s">
        <v>596</v>
      </c>
      <c r="G239" s="168" t="s">
        <v>141</v>
      </c>
      <c r="H239" s="169">
        <v>3</v>
      </c>
      <c r="I239" s="170"/>
      <c r="J239" s="171">
        <f>ROUND(I239*H239,2)</f>
        <v>0</v>
      </c>
      <c r="K239" s="172"/>
      <c r="L239" s="173"/>
      <c r="M239" s="174" t="s">
        <v>1</v>
      </c>
      <c r="N239" s="175" t="s">
        <v>43</v>
      </c>
      <c r="O239" s="59"/>
      <c r="P239" s="156">
        <f>O239*H239</f>
        <v>0</v>
      </c>
      <c r="Q239" s="156">
        <v>0.10446</v>
      </c>
      <c r="R239" s="156">
        <f>Q239*H239</f>
        <v>0.31337999999999999</v>
      </c>
      <c r="S239" s="156">
        <v>0</v>
      </c>
      <c r="T239" s="157">
        <f>S239*H239</f>
        <v>0</v>
      </c>
      <c r="U239" s="33"/>
      <c r="V239" s="33"/>
      <c r="W239" s="33"/>
      <c r="X239" s="33"/>
      <c r="Y239" s="33"/>
      <c r="Z239" s="33"/>
      <c r="AA239" s="33"/>
      <c r="AB239" s="33"/>
      <c r="AC239" s="33"/>
      <c r="AD239" s="33"/>
      <c r="AE239" s="33"/>
      <c r="AR239" s="158" t="s">
        <v>142</v>
      </c>
      <c r="AT239" s="158" t="s">
        <v>138</v>
      </c>
      <c r="AU239" s="158" t="s">
        <v>88</v>
      </c>
      <c r="AY239" s="18" t="s">
        <v>127</v>
      </c>
      <c r="BE239" s="159">
        <f>IF(N239="základní",J239,0)</f>
        <v>0</v>
      </c>
      <c r="BF239" s="159">
        <f>IF(N239="snížená",J239,0)</f>
        <v>0</v>
      </c>
      <c r="BG239" s="159">
        <f>IF(N239="zákl. přenesená",J239,0)</f>
        <v>0</v>
      </c>
      <c r="BH239" s="159">
        <f>IF(N239="sníž. přenesená",J239,0)</f>
        <v>0</v>
      </c>
      <c r="BI239" s="159">
        <f>IF(N239="nulová",J239,0)</f>
        <v>0</v>
      </c>
      <c r="BJ239" s="18" t="s">
        <v>86</v>
      </c>
      <c r="BK239" s="159">
        <f>ROUND(I239*H239,2)</f>
        <v>0</v>
      </c>
      <c r="BL239" s="18" t="s">
        <v>134</v>
      </c>
      <c r="BM239" s="158" t="s">
        <v>597</v>
      </c>
    </row>
    <row r="240" spans="1:65" s="2" customFormat="1">
      <c r="A240" s="33"/>
      <c r="B240" s="34"/>
      <c r="C240" s="33"/>
      <c r="D240" s="160" t="s">
        <v>136</v>
      </c>
      <c r="E240" s="33"/>
      <c r="F240" s="161" t="s">
        <v>596</v>
      </c>
      <c r="G240" s="33"/>
      <c r="H240" s="33"/>
      <c r="I240" s="162"/>
      <c r="J240" s="33"/>
      <c r="K240" s="33"/>
      <c r="L240" s="34"/>
      <c r="M240" s="163"/>
      <c r="N240" s="164"/>
      <c r="O240" s="59"/>
      <c r="P240" s="59"/>
      <c r="Q240" s="59"/>
      <c r="R240" s="59"/>
      <c r="S240" s="59"/>
      <c r="T240" s="60"/>
      <c r="U240" s="33"/>
      <c r="V240" s="33"/>
      <c r="W240" s="33"/>
      <c r="X240" s="33"/>
      <c r="Y240" s="33"/>
      <c r="Z240" s="33"/>
      <c r="AA240" s="33"/>
      <c r="AB240" s="33"/>
      <c r="AC240" s="33"/>
      <c r="AD240" s="33"/>
      <c r="AE240" s="33"/>
      <c r="AT240" s="18" t="s">
        <v>136</v>
      </c>
      <c r="AU240" s="18" t="s">
        <v>88</v>
      </c>
    </row>
    <row r="241" spans="1:65" s="2" customFormat="1" ht="24.2" customHeight="1">
      <c r="A241" s="33"/>
      <c r="B241" s="145"/>
      <c r="C241" s="165" t="s">
        <v>228</v>
      </c>
      <c r="D241" s="165" t="s">
        <v>138</v>
      </c>
      <c r="E241" s="166" t="s">
        <v>598</v>
      </c>
      <c r="F241" s="167" t="s">
        <v>599</v>
      </c>
      <c r="G241" s="168" t="s">
        <v>141</v>
      </c>
      <c r="H241" s="169">
        <v>2</v>
      </c>
      <c r="I241" s="170"/>
      <c r="J241" s="171">
        <f>ROUND(I241*H241,2)</f>
        <v>0</v>
      </c>
      <c r="K241" s="172"/>
      <c r="L241" s="173"/>
      <c r="M241" s="174" t="s">
        <v>1</v>
      </c>
      <c r="N241" s="175" t="s">
        <v>43</v>
      </c>
      <c r="O241" s="59"/>
      <c r="P241" s="156">
        <f>O241*H241</f>
        <v>0</v>
      </c>
      <c r="Q241" s="156">
        <v>0.10818999999999999</v>
      </c>
      <c r="R241" s="156">
        <f>Q241*H241</f>
        <v>0.21637999999999999</v>
      </c>
      <c r="S241" s="156">
        <v>0</v>
      </c>
      <c r="T241" s="157">
        <f>S241*H241</f>
        <v>0</v>
      </c>
      <c r="U241" s="33"/>
      <c r="V241" s="33"/>
      <c r="W241" s="33"/>
      <c r="X241" s="33"/>
      <c r="Y241" s="33"/>
      <c r="Z241" s="33"/>
      <c r="AA241" s="33"/>
      <c r="AB241" s="33"/>
      <c r="AC241" s="33"/>
      <c r="AD241" s="33"/>
      <c r="AE241" s="33"/>
      <c r="AR241" s="158" t="s">
        <v>142</v>
      </c>
      <c r="AT241" s="158" t="s">
        <v>138</v>
      </c>
      <c r="AU241" s="158" t="s">
        <v>88</v>
      </c>
      <c r="AY241" s="18" t="s">
        <v>127</v>
      </c>
      <c r="BE241" s="159">
        <f>IF(N241="základní",J241,0)</f>
        <v>0</v>
      </c>
      <c r="BF241" s="159">
        <f>IF(N241="snížená",J241,0)</f>
        <v>0</v>
      </c>
      <c r="BG241" s="159">
        <f>IF(N241="zákl. přenesená",J241,0)</f>
        <v>0</v>
      </c>
      <c r="BH241" s="159">
        <f>IF(N241="sníž. přenesená",J241,0)</f>
        <v>0</v>
      </c>
      <c r="BI241" s="159">
        <f>IF(N241="nulová",J241,0)</f>
        <v>0</v>
      </c>
      <c r="BJ241" s="18" t="s">
        <v>86</v>
      </c>
      <c r="BK241" s="159">
        <f>ROUND(I241*H241,2)</f>
        <v>0</v>
      </c>
      <c r="BL241" s="18" t="s">
        <v>134</v>
      </c>
      <c r="BM241" s="158" t="s">
        <v>600</v>
      </c>
    </row>
    <row r="242" spans="1:65" s="2" customFormat="1">
      <c r="A242" s="33"/>
      <c r="B242" s="34"/>
      <c r="C242" s="33"/>
      <c r="D242" s="160" t="s">
        <v>136</v>
      </c>
      <c r="E242" s="33"/>
      <c r="F242" s="161" t="s">
        <v>599</v>
      </c>
      <c r="G242" s="33"/>
      <c r="H242" s="33"/>
      <c r="I242" s="162"/>
      <c r="J242" s="33"/>
      <c r="K242" s="33"/>
      <c r="L242" s="34"/>
      <c r="M242" s="163"/>
      <c r="N242" s="164"/>
      <c r="O242" s="59"/>
      <c r="P242" s="59"/>
      <c r="Q242" s="59"/>
      <c r="R242" s="59"/>
      <c r="S242" s="59"/>
      <c r="T242" s="60"/>
      <c r="U242" s="33"/>
      <c r="V242" s="33"/>
      <c r="W242" s="33"/>
      <c r="X242" s="33"/>
      <c r="Y242" s="33"/>
      <c r="Z242" s="33"/>
      <c r="AA242" s="33"/>
      <c r="AB242" s="33"/>
      <c r="AC242" s="33"/>
      <c r="AD242" s="33"/>
      <c r="AE242" s="33"/>
      <c r="AT242" s="18" t="s">
        <v>136</v>
      </c>
      <c r="AU242" s="18" t="s">
        <v>88</v>
      </c>
    </row>
    <row r="243" spans="1:65" s="2" customFormat="1" ht="24.2" customHeight="1">
      <c r="A243" s="33"/>
      <c r="B243" s="145"/>
      <c r="C243" s="165" t="s">
        <v>232</v>
      </c>
      <c r="D243" s="165" t="s">
        <v>138</v>
      </c>
      <c r="E243" s="166" t="s">
        <v>601</v>
      </c>
      <c r="F243" s="167" t="s">
        <v>602</v>
      </c>
      <c r="G243" s="168" t="s">
        <v>141</v>
      </c>
      <c r="H243" s="169">
        <v>16</v>
      </c>
      <c r="I243" s="170"/>
      <c r="J243" s="171">
        <f>ROUND(I243*H243,2)</f>
        <v>0</v>
      </c>
      <c r="K243" s="172"/>
      <c r="L243" s="173"/>
      <c r="M243" s="174" t="s">
        <v>1</v>
      </c>
      <c r="N243" s="175" t="s">
        <v>43</v>
      </c>
      <c r="O243" s="59"/>
      <c r="P243" s="156">
        <f>O243*H243</f>
        <v>0</v>
      </c>
      <c r="Q243" s="156">
        <v>0.11192000000000001</v>
      </c>
      <c r="R243" s="156">
        <f>Q243*H243</f>
        <v>1.7907200000000001</v>
      </c>
      <c r="S243" s="156">
        <v>0</v>
      </c>
      <c r="T243" s="157">
        <f>S243*H243</f>
        <v>0</v>
      </c>
      <c r="U243" s="33"/>
      <c r="V243" s="33"/>
      <c r="W243" s="33"/>
      <c r="X243" s="33"/>
      <c r="Y243" s="33"/>
      <c r="Z243" s="33"/>
      <c r="AA243" s="33"/>
      <c r="AB243" s="33"/>
      <c r="AC243" s="33"/>
      <c r="AD243" s="33"/>
      <c r="AE243" s="33"/>
      <c r="AR243" s="158" t="s">
        <v>142</v>
      </c>
      <c r="AT243" s="158" t="s">
        <v>138</v>
      </c>
      <c r="AU243" s="158" t="s">
        <v>88</v>
      </c>
      <c r="AY243" s="18" t="s">
        <v>127</v>
      </c>
      <c r="BE243" s="159">
        <f>IF(N243="základní",J243,0)</f>
        <v>0</v>
      </c>
      <c r="BF243" s="159">
        <f>IF(N243="snížená",J243,0)</f>
        <v>0</v>
      </c>
      <c r="BG243" s="159">
        <f>IF(N243="zákl. přenesená",J243,0)</f>
        <v>0</v>
      </c>
      <c r="BH243" s="159">
        <f>IF(N243="sníž. přenesená",J243,0)</f>
        <v>0</v>
      </c>
      <c r="BI243" s="159">
        <f>IF(N243="nulová",J243,0)</f>
        <v>0</v>
      </c>
      <c r="BJ243" s="18" t="s">
        <v>86</v>
      </c>
      <c r="BK243" s="159">
        <f>ROUND(I243*H243,2)</f>
        <v>0</v>
      </c>
      <c r="BL243" s="18" t="s">
        <v>134</v>
      </c>
      <c r="BM243" s="158" t="s">
        <v>603</v>
      </c>
    </row>
    <row r="244" spans="1:65" s="2" customFormat="1">
      <c r="A244" s="33"/>
      <c r="B244" s="34"/>
      <c r="C244" s="33"/>
      <c r="D244" s="160" t="s">
        <v>136</v>
      </c>
      <c r="E244" s="33"/>
      <c r="F244" s="161" t="s">
        <v>602</v>
      </c>
      <c r="G244" s="33"/>
      <c r="H244" s="33"/>
      <c r="I244" s="162"/>
      <c r="J244" s="33"/>
      <c r="K244" s="33"/>
      <c r="L244" s="34"/>
      <c r="M244" s="163"/>
      <c r="N244" s="164"/>
      <c r="O244" s="59"/>
      <c r="P244" s="59"/>
      <c r="Q244" s="59"/>
      <c r="R244" s="59"/>
      <c r="S244" s="59"/>
      <c r="T244" s="60"/>
      <c r="U244" s="33"/>
      <c r="V244" s="33"/>
      <c r="W244" s="33"/>
      <c r="X244" s="33"/>
      <c r="Y244" s="33"/>
      <c r="Z244" s="33"/>
      <c r="AA244" s="33"/>
      <c r="AB244" s="33"/>
      <c r="AC244" s="33"/>
      <c r="AD244" s="33"/>
      <c r="AE244" s="33"/>
      <c r="AT244" s="18" t="s">
        <v>136</v>
      </c>
      <c r="AU244" s="18" t="s">
        <v>88</v>
      </c>
    </row>
    <row r="245" spans="1:65" s="13" customFormat="1">
      <c r="B245" s="181"/>
      <c r="D245" s="160" t="s">
        <v>472</v>
      </c>
      <c r="E245" s="182" t="s">
        <v>1</v>
      </c>
      <c r="F245" s="183" t="s">
        <v>604</v>
      </c>
      <c r="H245" s="184">
        <v>16</v>
      </c>
      <c r="I245" s="185"/>
      <c r="L245" s="181"/>
      <c r="M245" s="186"/>
      <c r="N245" s="187"/>
      <c r="O245" s="187"/>
      <c r="P245" s="187"/>
      <c r="Q245" s="187"/>
      <c r="R245" s="187"/>
      <c r="S245" s="187"/>
      <c r="T245" s="188"/>
      <c r="AT245" s="182" t="s">
        <v>472</v>
      </c>
      <c r="AU245" s="182" t="s">
        <v>88</v>
      </c>
      <c r="AV245" s="13" t="s">
        <v>88</v>
      </c>
      <c r="AW245" s="13" t="s">
        <v>35</v>
      </c>
      <c r="AX245" s="13" t="s">
        <v>86</v>
      </c>
      <c r="AY245" s="182" t="s">
        <v>127</v>
      </c>
    </row>
    <row r="246" spans="1:65" s="2" customFormat="1" ht="24.2" customHeight="1">
      <c r="A246" s="33"/>
      <c r="B246" s="145"/>
      <c r="C246" s="165" t="s">
        <v>236</v>
      </c>
      <c r="D246" s="165" t="s">
        <v>138</v>
      </c>
      <c r="E246" s="166" t="s">
        <v>605</v>
      </c>
      <c r="F246" s="167" t="s">
        <v>606</v>
      </c>
      <c r="G246" s="168" t="s">
        <v>141</v>
      </c>
      <c r="H246" s="169">
        <v>1</v>
      </c>
      <c r="I246" s="170"/>
      <c r="J246" s="171">
        <f>ROUND(I246*H246,2)</f>
        <v>0</v>
      </c>
      <c r="K246" s="172"/>
      <c r="L246" s="173"/>
      <c r="M246" s="174" t="s">
        <v>1</v>
      </c>
      <c r="N246" s="175" t="s">
        <v>43</v>
      </c>
      <c r="O246" s="59"/>
      <c r="P246" s="156">
        <f>O246*H246</f>
        <v>0</v>
      </c>
      <c r="Q246" s="156">
        <v>0.11565</v>
      </c>
      <c r="R246" s="156">
        <f>Q246*H246</f>
        <v>0.11565</v>
      </c>
      <c r="S246" s="156">
        <v>0</v>
      </c>
      <c r="T246" s="157">
        <f>S246*H246</f>
        <v>0</v>
      </c>
      <c r="U246" s="33"/>
      <c r="V246" s="33"/>
      <c r="W246" s="33"/>
      <c r="X246" s="33"/>
      <c r="Y246" s="33"/>
      <c r="Z246" s="33"/>
      <c r="AA246" s="33"/>
      <c r="AB246" s="33"/>
      <c r="AC246" s="33"/>
      <c r="AD246" s="33"/>
      <c r="AE246" s="33"/>
      <c r="AR246" s="158" t="s">
        <v>142</v>
      </c>
      <c r="AT246" s="158" t="s">
        <v>138</v>
      </c>
      <c r="AU246" s="158" t="s">
        <v>88</v>
      </c>
      <c r="AY246" s="18" t="s">
        <v>127</v>
      </c>
      <c r="BE246" s="159">
        <f>IF(N246="základní",J246,0)</f>
        <v>0</v>
      </c>
      <c r="BF246" s="159">
        <f>IF(N246="snížená",J246,0)</f>
        <v>0</v>
      </c>
      <c r="BG246" s="159">
        <f>IF(N246="zákl. přenesená",J246,0)</f>
        <v>0</v>
      </c>
      <c r="BH246" s="159">
        <f>IF(N246="sníž. přenesená",J246,0)</f>
        <v>0</v>
      </c>
      <c r="BI246" s="159">
        <f>IF(N246="nulová",J246,0)</f>
        <v>0</v>
      </c>
      <c r="BJ246" s="18" t="s">
        <v>86</v>
      </c>
      <c r="BK246" s="159">
        <f>ROUND(I246*H246,2)</f>
        <v>0</v>
      </c>
      <c r="BL246" s="18" t="s">
        <v>134</v>
      </c>
      <c r="BM246" s="158" t="s">
        <v>607</v>
      </c>
    </row>
    <row r="247" spans="1:65" s="2" customFormat="1">
      <c r="A247" s="33"/>
      <c r="B247" s="34"/>
      <c r="C247" s="33"/>
      <c r="D247" s="160" t="s">
        <v>136</v>
      </c>
      <c r="E247" s="33"/>
      <c r="F247" s="161" t="s">
        <v>606</v>
      </c>
      <c r="G247" s="33"/>
      <c r="H247" s="33"/>
      <c r="I247" s="162"/>
      <c r="J247" s="33"/>
      <c r="K247" s="33"/>
      <c r="L247" s="34"/>
      <c r="M247" s="163"/>
      <c r="N247" s="164"/>
      <c r="O247" s="59"/>
      <c r="P247" s="59"/>
      <c r="Q247" s="59"/>
      <c r="R247" s="59"/>
      <c r="S247" s="59"/>
      <c r="T247" s="60"/>
      <c r="U247" s="33"/>
      <c r="V247" s="33"/>
      <c r="W247" s="33"/>
      <c r="X247" s="33"/>
      <c r="Y247" s="33"/>
      <c r="Z247" s="33"/>
      <c r="AA247" s="33"/>
      <c r="AB247" s="33"/>
      <c r="AC247" s="33"/>
      <c r="AD247" s="33"/>
      <c r="AE247" s="33"/>
      <c r="AT247" s="18" t="s">
        <v>136</v>
      </c>
      <c r="AU247" s="18" t="s">
        <v>88</v>
      </c>
    </row>
    <row r="248" spans="1:65" s="2" customFormat="1" ht="24.2" customHeight="1">
      <c r="A248" s="33"/>
      <c r="B248" s="145"/>
      <c r="C248" s="165" t="s">
        <v>240</v>
      </c>
      <c r="D248" s="165" t="s">
        <v>138</v>
      </c>
      <c r="E248" s="166" t="s">
        <v>608</v>
      </c>
      <c r="F248" s="167" t="s">
        <v>609</v>
      </c>
      <c r="G248" s="168" t="s">
        <v>141</v>
      </c>
      <c r="H248" s="169">
        <v>2</v>
      </c>
      <c r="I248" s="170"/>
      <c r="J248" s="171">
        <f>ROUND(I248*H248,2)</f>
        <v>0</v>
      </c>
      <c r="K248" s="172"/>
      <c r="L248" s="173"/>
      <c r="M248" s="174" t="s">
        <v>1</v>
      </c>
      <c r="N248" s="175" t="s">
        <v>43</v>
      </c>
      <c r="O248" s="59"/>
      <c r="P248" s="156">
        <f>O248*H248</f>
        <v>0</v>
      </c>
      <c r="Q248" s="156">
        <v>0.11938</v>
      </c>
      <c r="R248" s="156">
        <f>Q248*H248</f>
        <v>0.23876</v>
      </c>
      <c r="S248" s="156">
        <v>0</v>
      </c>
      <c r="T248" s="157">
        <f>S248*H248</f>
        <v>0</v>
      </c>
      <c r="U248" s="33"/>
      <c r="V248" s="33"/>
      <c r="W248" s="33"/>
      <c r="X248" s="33"/>
      <c r="Y248" s="33"/>
      <c r="Z248" s="33"/>
      <c r="AA248" s="33"/>
      <c r="AB248" s="33"/>
      <c r="AC248" s="33"/>
      <c r="AD248" s="33"/>
      <c r="AE248" s="33"/>
      <c r="AR248" s="158" t="s">
        <v>142</v>
      </c>
      <c r="AT248" s="158" t="s">
        <v>138</v>
      </c>
      <c r="AU248" s="158" t="s">
        <v>88</v>
      </c>
      <c r="AY248" s="18" t="s">
        <v>127</v>
      </c>
      <c r="BE248" s="159">
        <f>IF(N248="základní",J248,0)</f>
        <v>0</v>
      </c>
      <c r="BF248" s="159">
        <f>IF(N248="snížená",J248,0)</f>
        <v>0</v>
      </c>
      <c r="BG248" s="159">
        <f>IF(N248="zákl. přenesená",J248,0)</f>
        <v>0</v>
      </c>
      <c r="BH248" s="159">
        <f>IF(N248="sníž. přenesená",J248,0)</f>
        <v>0</v>
      </c>
      <c r="BI248" s="159">
        <f>IF(N248="nulová",J248,0)</f>
        <v>0</v>
      </c>
      <c r="BJ248" s="18" t="s">
        <v>86</v>
      </c>
      <c r="BK248" s="159">
        <f>ROUND(I248*H248,2)</f>
        <v>0</v>
      </c>
      <c r="BL248" s="18" t="s">
        <v>134</v>
      </c>
      <c r="BM248" s="158" t="s">
        <v>610</v>
      </c>
    </row>
    <row r="249" spans="1:65" s="2" customFormat="1">
      <c r="A249" s="33"/>
      <c r="B249" s="34"/>
      <c r="C249" s="33"/>
      <c r="D249" s="160" t="s">
        <v>136</v>
      </c>
      <c r="E249" s="33"/>
      <c r="F249" s="161" t="s">
        <v>609</v>
      </c>
      <c r="G249" s="33"/>
      <c r="H249" s="33"/>
      <c r="I249" s="162"/>
      <c r="J249" s="33"/>
      <c r="K249" s="33"/>
      <c r="L249" s="34"/>
      <c r="M249" s="163"/>
      <c r="N249" s="164"/>
      <c r="O249" s="59"/>
      <c r="P249" s="59"/>
      <c r="Q249" s="59"/>
      <c r="R249" s="59"/>
      <c r="S249" s="59"/>
      <c r="T249" s="60"/>
      <c r="U249" s="33"/>
      <c r="V249" s="33"/>
      <c r="W249" s="33"/>
      <c r="X249" s="33"/>
      <c r="Y249" s="33"/>
      <c r="Z249" s="33"/>
      <c r="AA249" s="33"/>
      <c r="AB249" s="33"/>
      <c r="AC249" s="33"/>
      <c r="AD249" s="33"/>
      <c r="AE249" s="33"/>
      <c r="AT249" s="18" t="s">
        <v>136</v>
      </c>
      <c r="AU249" s="18" t="s">
        <v>88</v>
      </c>
    </row>
    <row r="250" spans="1:65" s="2" customFormat="1" ht="24.2" customHeight="1">
      <c r="A250" s="33"/>
      <c r="B250" s="145"/>
      <c r="C250" s="165" t="s">
        <v>244</v>
      </c>
      <c r="D250" s="165" t="s">
        <v>138</v>
      </c>
      <c r="E250" s="166" t="s">
        <v>611</v>
      </c>
      <c r="F250" s="167" t="s">
        <v>612</v>
      </c>
      <c r="G250" s="168" t="s">
        <v>141</v>
      </c>
      <c r="H250" s="169">
        <v>2</v>
      </c>
      <c r="I250" s="170"/>
      <c r="J250" s="171">
        <f>ROUND(I250*H250,2)</f>
        <v>0</v>
      </c>
      <c r="K250" s="172"/>
      <c r="L250" s="173"/>
      <c r="M250" s="174" t="s">
        <v>1</v>
      </c>
      <c r="N250" s="175" t="s">
        <v>43</v>
      </c>
      <c r="O250" s="59"/>
      <c r="P250" s="156">
        <f>O250*H250</f>
        <v>0</v>
      </c>
      <c r="Q250" s="156">
        <v>0.12311999999999999</v>
      </c>
      <c r="R250" s="156">
        <f>Q250*H250</f>
        <v>0.24623999999999999</v>
      </c>
      <c r="S250" s="156">
        <v>0</v>
      </c>
      <c r="T250" s="157">
        <f>S250*H250</f>
        <v>0</v>
      </c>
      <c r="U250" s="33"/>
      <c r="V250" s="33"/>
      <c r="W250" s="33"/>
      <c r="X250" s="33"/>
      <c r="Y250" s="33"/>
      <c r="Z250" s="33"/>
      <c r="AA250" s="33"/>
      <c r="AB250" s="33"/>
      <c r="AC250" s="33"/>
      <c r="AD250" s="33"/>
      <c r="AE250" s="33"/>
      <c r="AR250" s="158" t="s">
        <v>142</v>
      </c>
      <c r="AT250" s="158" t="s">
        <v>138</v>
      </c>
      <c r="AU250" s="158" t="s">
        <v>88</v>
      </c>
      <c r="AY250" s="18" t="s">
        <v>127</v>
      </c>
      <c r="BE250" s="159">
        <f>IF(N250="základní",J250,0)</f>
        <v>0</v>
      </c>
      <c r="BF250" s="159">
        <f>IF(N250="snížená",J250,0)</f>
        <v>0</v>
      </c>
      <c r="BG250" s="159">
        <f>IF(N250="zákl. přenesená",J250,0)</f>
        <v>0</v>
      </c>
      <c r="BH250" s="159">
        <f>IF(N250="sníž. přenesená",J250,0)</f>
        <v>0</v>
      </c>
      <c r="BI250" s="159">
        <f>IF(N250="nulová",J250,0)</f>
        <v>0</v>
      </c>
      <c r="BJ250" s="18" t="s">
        <v>86</v>
      </c>
      <c r="BK250" s="159">
        <f>ROUND(I250*H250,2)</f>
        <v>0</v>
      </c>
      <c r="BL250" s="18" t="s">
        <v>134</v>
      </c>
      <c r="BM250" s="158" t="s">
        <v>613</v>
      </c>
    </row>
    <row r="251" spans="1:65" s="2" customFormat="1">
      <c r="A251" s="33"/>
      <c r="B251" s="34"/>
      <c r="C251" s="33"/>
      <c r="D251" s="160" t="s">
        <v>136</v>
      </c>
      <c r="E251" s="33"/>
      <c r="F251" s="161" t="s">
        <v>612</v>
      </c>
      <c r="G251" s="33"/>
      <c r="H251" s="33"/>
      <c r="I251" s="162"/>
      <c r="J251" s="33"/>
      <c r="K251" s="33"/>
      <c r="L251" s="34"/>
      <c r="M251" s="163"/>
      <c r="N251" s="164"/>
      <c r="O251" s="59"/>
      <c r="P251" s="59"/>
      <c r="Q251" s="59"/>
      <c r="R251" s="59"/>
      <c r="S251" s="59"/>
      <c r="T251" s="60"/>
      <c r="U251" s="33"/>
      <c r="V251" s="33"/>
      <c r="W251" s="33"/>
      <c r="X251" s="33"/>
      <c r="Y251" s="33"/>
      <c r="Z251" s="33"/>
      <c r="AA251" s="33"/>
      <c r="AB251" s="33"/>
      <c r="AC251" s="33"/>
      <c r="AD251" s="33"/>
      <c r="AE251" s="33"/>
      <c r="AT251" s="18" t="s">
        <v>136</v>
      </c>
      <c r="AU251" s="18" t="s">
        <v>88</v>
      </c>
    </row>
    <row r="252" spans="1:65" s="2" customFormat="1" ht="24.2" customHeight="1">
      <c r="A252" s="33"/>
      <c r="B252" s="145"/>
      <c r="C252" s="165" t="s">
        <v>248</v>
      </c>
      <c r="D252" s="165" t="s">
        <v>138</v>
      </c>
      <c r="E252" s="166" t="s">
        <v>614</v>
      </c>
      <c r="F252" s="167" t="s">
        <v>615</v>
      </c>
      <c r="G252" s="168" t="s">
        <v>141</v>
      </c>
      <c r="H252" s="169">
        <v>1</v>
      </c>
      <c r="I252" s="170"/>
      <c r="J252" s="171">
        <f>ROUND(I252*H252,2)</f>
        <v>0</v>
      </c>
      <c r="K252" s="172"/>
      <c r="L252" s="173"/>
      <c r="M252" s="174" t="s">
        <v>1</v>
      </c>
      <c r="N252" s="175" t="s">
        <v>43</v>
      </c>
      <c r="O252" s="59"/>
      <c r="P252" s="156">
        <f>O252*H252</f>
        <v>0</v>
      </c>
      <c r="Q252" s="156">
        <v>0.12684999999999999</v>
      </c>
      <c r="R252" s="156">
        <f>Q252*H252</f>
        <v>0.12684999999999999</v>
      </c>
      <c r="S252" s="156">
        <v>0</v>
      </c>
      <c r="T252" s="157">
        <f>S252*H252</f>
        <v>0</v>
      </c>
      <c r="U252" s="33"/>
      <c r="V252" s="33"/>
      <c r="W252" s="33"/>
      <c r="X252" s="33"/>
      <c r="Y252" s="33"/>
      <c r="Z252" s="33"/>
      <c r="AA252" s="33"/>
      <c r="AB252" s="33"/>
      <c r="AC252" s="33"/>
      <c r="AD252" s="33"/>
      <c r="AE252" s="33"/>
      <c r="AR252" s="158" t="s">
        <v>142</v>
      </c>
      <c r="AT252" s="158" t="s">
        <v>138</v>
      </c>
      <c r="AU252" s="158" t="s">
        <v>88</v>
      </c>
      <c r="AY252" s="18" t="s">
        <v>127</v>
      </c>
      <c r="BE252" s="159">
        <f>IF(N252="základní",J252,0)</f>
        <v>0</v>
      </c>
      <c r="BF252" s="159">
        <f>IF(N252="snížená",J252,0)</f>
        <v>0</v>
      </c>
      <c r="BG252" s="159">
        <f>IF(N252="zákl. přenesená",J252,0)</f>
        <v>0</v>
      </c>
      <c r="BH252" s="159">
        <f>IF(N252="sníž. přenesená",J252,0)</f>
        <v>0</v>
      </c>
      <c r="BI252" s="159">
        <f>IF(N252="nulová",J252,0)</f>
        <v>0</v>
      </c>
      <c r="BJ252" s="18" t="s">
        <v>86</v>
      </c>
      <c r="BK252" s="159">
        <f>ROUND(I252*H252,2)</f>
        <v>0</v>
      </c>
      <c r="BL252" s="18" t="s">
        <v>134</v>
      </c>
      <c r="BM252" s="158" t="s">
        <v>616</v>
      </c>
    </row>
    <row r="253" spans="1:65" s="2" customFormat="1">
      <c r="A253" s="33"/>
      <c r="B253" s="34"/>
      <c r="C253" s="33"/>
      <c r="D253" s="160" t="s">
        <v>136</v>
      </c>
      <c r="E253" s="33"/>
      <c r="F253" s="161" t="s">
        <v>615</v>
      </c>
      <c r="G253" s="33"/>
      <c r="H253" s="33"/>
      <c r="I253" s="162"/>
      <c r="J253" s="33"/>
      <c r="K253" s="33"/>
      <c r="L253" s="34"/>
      <c r="M253" s="163"/>
      <c r="N253" s="164"/>
      <c r="O253" s="59"/>
      <c r="P253" s="59"/>
      <c r="Q253" s="59"/>
      <c r="R253" s="59"/>
      <c r="S253" s="59"/>
      <c r="T253" s="60"/>
      <c r="U253" s="33"/>
      <c r="V253" s="33"/>
      <c r="W253" s="33"/>
      <c r="X253" s="33"/>
      <c r="Y253" s="33"/>
      <c r="Z253" s="33"/>
      <c r="AA253" s="33"/>
      <c r="AB253" s="33"/>
      <c r="AC253" s="33"/>
      <c r="AD253" s="33"/>
      <c r="AE253" s="33"/>
      <c r="AT253" s="18" t="s">
        <v>136</v>
      </c>
      <c r="AU253" s="18" t="s">
        <v>88</v>
      </c>
    </row>
    <row r="254" spans="1:65" s="2" customFormat="1" ht="24.2" customHeight="1">
      <c r="A254" s="33"/>
      <c r="B254" s="145"/>
      <c r="C254" s="165" t="s">
        <v>252</v>
      </c>
      <c r="D254" s="165" t="s">
        <v>138</v>
      </c>
      <c r="E254" s="166" t="s">
        <v>617</v>
      </c>
      <c r="F254" s="167" t="s">
        <v>618</v>
      </c>
      <c r="G254" s="168" t="s">
        <v>141</v>
      </c>
      <c r="H254" s="169">
        <v>1</v>
      </c>
      <c r="I254" s="170"/>
      <c r="J254" s="171">
        <f>ROUND(I254*H254,2)</f>
        <v>0</v>
      </c>
      <c r="K254" s="172"/>
      <c r="L254" s="173"/>
      <c r="M254" s="174" t="s">
        <v>1</v>
      </c>
      <c r="N254" s="175" t="s">
        <v>43</v>
      </c>
      <c r="O254" s="59"/>
      <c r="P254" s="156">
        <f>O254*H254</f>
        <v>0</v>
      </c>
      <c r="Q254" s="156">
        <v>0.13058</v>
      </c>
      <c r="R254" s="156">
        <f>Q254*H254</f>
        <v>0.13058</v>
      </c>
      <c r="S254" s="156">
        <v>0</v>
      </c>
      <c r="T254" s="157">
        <f>S254*H254</f>
        <v>0</v>
      </c>
      <c r="U254" s="33"/>
      <c r="V254" s="33"/>
      <c r="W254" s="33"/>
      <c r="X254" s="33"/>
      <c r="Y254" s="33"/>
      <c r="Z254" s="33"/>
      <c r="AA254" s="33"/>
      <c r="AB254" s="33"/>
      <c r="AC254" s="33"/>
      <c r="AD254" s="33"/>
      <c r="AE254" s="33"/>
      <c r="AR254" s="158" t="s">
        <v>142</v>
      </c>
      <c r="AT254" s="158" t="s">
        <v>138</v>
      </c>
      <c r="AU254" s="158" t="s">
        <v>88</v>
      </c>
      <c r="AY254" s="18" t="s">
        <v>127</v>
      </c>
      <c r="BE254" s="159">
        <f>IF(N254="základní",J254,0)</f>
        <v>0</v>
      </c>
      <c r="BF254" s="159">
        <f>IF(N254="snížená",J254,0)</f>
        <v>0</v>
      </c>
      <c r="BG254" s="159">
        <f>IF(N254="zákl. přenesená",J254,0)</f>
        <v>0</v>
      </c>
      <c r="BH254" s="159">
        <f>IF(N254="sníž. přenesená",J254,0)</f>
        <v>0</v>
      </c>
      <c r="BI254" s="159">
        <f>IF(N254="nulová",J254,0)</f>
        <v>0</v>
      </c>
      <c r="BJ254" s="18" t="s">
        <v>86</v>
      </c>
      <c r="BK254" s="159">
        <f>ROUND(I254*H254,2)</f>
        <v>0</v>
      </c>
      <c r="BL254" s="18" t="s">
        <v>134</v>
      </c>
      <c r="BM254" s="158" t="s">
        <v>619</v>
      </c>
    </row>
    <row r="255" spans="1:65" s="2" customFormat="1">
      <c r="A255" s="33"/>
      <c r="B255" s="34"/>
      <c r="C255" s="33"/>
      <c r="D255" s="160" t="s">
        <v>136</v>
      </c>
      <c r="E255" s="33"/>
      <c r="F255" s="161" t="s">
        <v>618</v>
      </c>
      <c r="G255" s="33"/>
      <c r="H255" s="33"/>
      <c r="I255" s="162"/>
      <c r="J255" s="33"/>
      <c r="K255" s="33"/>
      <c r="L255" s="34"/>
      <c r="M255" s="163"/>
      <c r="N255" s="164"/>
      <c r="O255" s="59"/>
      <c r="P255" s="59"/>
      <c r="Q255" s="59"/>
      <c r="R255" s="59"/>
      <c r="S255" s="59"/>
      <c r="T255" s="60"/>
      <c r="U255" s="33"/>
      <c r="V255" s="33"/>
      <c r="W255" s="33"/>
      <c r="X255" s="33"/>
      <c r="Y255" s="33"/>
      <c r="Z255" s="33"/>
      <c r="AA255" s="33"/>
      <c r="AB255" s="33"/>
      <c r="AC255" s="33"/>
      <c r="AD255" s="33"/>
      <c r="AE255" s="33"/>
      <c r="AT255" s="18" t="s">
        <v>136</v>
      </c>
      <c r="AU255" s="18" t="s">
        <v>88</v>
      </c>
    </row>
    <row r="256" spans="1:65" s="2" customFormat="1" ht="24.2" customHeight="1">
      <c r="A256" s="33"/>
      <c r="B256" s="145"/>
      <c r="C256" s="165" t="s">
        <v>256</v>
      </c>
      <c r="D256" s="165" t="s">
        <v>138</v>
      </c>
      <c r="E256" s="166" t="s">
        <v>620</v>
      </c>
      <c r="F256" s="167" t="s">
        <v>621</v>
      </c>
      <c r="G256" s="168" t="s">
        <v>141</v>
      </c>
      <c r="H256" s="169">
        <v>1</v>
      </c>
      <c r="I256" s="170"/>
      <c r="J256" s="171">
        <f>ROUND(I256*H256,2)</f>
        <v>0</v>
      </c>
      <c r="K256" s="172"/>
      <c r="L256" s="173"/>
      <c r="M256" s="174" t="s">
        <v>1</v>
      </c>
      <c r="N256" s="175" t="s">
        <v>43</v>
      </c>
      <c r="O256" s="59"/>
      <c r="P256" s="156">
        <f>O256*H256</f>
        <v>0</v>
      </c>
      <c r="Q256" s="156">
        <v>0.13431000000000001</v>
      </c>
      <c r="R256" s="156">
        <f>Q256*H256</f>
        <v>0.13431000000000001</v>
      </c>
      <c r="S256" s="156">
        <v>0</v>
      </c>
      <c r="T256" s="157">
        <f>S256*H256</f>
        <v>0</v>
      </c>
      <c r="U256" s="33"/>
      <c r="V256" s="33"/>
      <c r="W256" s="33"/>
      <c r="X256" s="33"/>
      <c r="Y256" s="33"/>
      <c r="Z256" s="33"/>
      <c r="AA256" s="33"/>
      <c r="AB256" s="33"/>
      <c r="AC256" s="33"/>
      <c r="AD256" s="33"/>
      <c r="AE256" s="33"/>
      <c r="AR256" s="158" t="s">
        <v>142</v>
      </c>
      <c r="AT256" s="158" t="s">
        <v>138</v>
      </c>
      <c r="AU256" s="158" t="s">
        <v>88</v>
      </c>
      <c r="AY256" s="18" t="s">
        <v>127</v>
      </c>
      <c r="BE256" s="159">
        <f>IF(N256="základní",J256,0)</f>
        <v>0</v>
      </c>
      <c r="BF256" s="159">
        <f>IF(N256="snížená",J256,0)</f>
        <v>0</v>
      </c>
      <c r="BG256" s="159">
        <f>IF(N256="zákl. přenesená",J256,0)</f>
        <v>0</v>
      </c>
      <c r="BH256" s="159">
        <f>IF(N256="sníž. přenesená",J256,0)</f>
        <v>0</v>
      </c>
      <c r="BI256" s="159">
        <f>IF(N256="nulová",J256,0)</f>
        <v>0</v>
      </c>
      <c r="BJ256" s="18" t="s">
        <v>86</v>
      </c>
      <c r="BK256" s="159">
        <f>ROUND(I256*H256,2)</f>
        <v>0</v>
      </c>
      <c r="BL256" s="18" t="s">
        <v>134</v>
      </c>
      <c r="BM256" s="158" t="s">
        <v>622</v>
      </c>
    </row>
    <row r="257" spans="1:65" s="2" customFormat="1">
      <c r="A257" s="33"/>
      <c r="B257" s="34"/>
      <c r="C257" s="33"/>
      <c r="D257" s="160" t="s">
        <v>136</v>
      </c>
      <c r="E257" s="33"/>
      <c r="F257" s="161" t="s">
        <v>621</v>
      </c>
      <c r="G257" s="33"/>
      <c r="H257" s="33"/>
      <c r="I257" s="162"/>
      <c r="J257" s="33"/>
      <c r="K257" s="33"/>
      <c r="L257" s="34"/>
      <c r="M257" s="163"/>
      <c r="N257" s="164"/>
      <c r="O257" s="59"/>
      <c r="P257" s="59"/>
      <c r="Q257" s="59"/>
      <c r="R257" s="59"/>
      <c r="S257" s="59"/>
      <c r="T257" s="60"/>
      <c r="U257" s="33"/>
      <c r="V257" s="33"/>
      <c r="W257" s="33"/>
      <c r="X257" s="33"/>
      <c r="Y257" s="33"/>
      <c r="Z257" s="33"/>
      <c r="AA257" s="33"/>
      <c r="AB257" s="33"/>
      <c r="AC257" s="33"/>
      <c r="AD257" s="33"/>
      <c r="AE257" s="33"/>
      <c r="AT257" s="18" t="s">
        <v>136</v>
      </c>
      <c r="AU257" s="18" t="s">
        <v>88</v>
      </c>
    </row>
    <row r="258" spans="1:65" s="2" customFormat="1" ht="24.2" customHeight="1">
      <c r="A258" s="33"/>
      <c r="B258" s="145"/>
      <c r="C258" s="165" t="s">
        <v>260</v>
      </c>
      <c r="D258" s="165" t="s">
        <v>138</v>
      </c>
      <c r="E258" s="166" t="s">
        <v>623</v>
      </c>
      <c r="F258" s="167" t="s">
        <v>624</v>
      </c>
      <c r="G258" s="168" t="s">
        <v>141</v>
      </c>
      <c r="H258" s="169">
        <v>1</v>
      </c>
      <c r="I258" s="170"/>
      <c r="J258" s="171">
        <f>ROUND(I258*H258,2)</f>
        <v>0</v>
      </c>
      <c r="K258" s="172"/>
      <c r="L258" s="173"/>
      <c r="M258" s="174" t="s">
        <v>1</v>
      </c>
      <c r="N258" s="175" t="s">
        <v>43</v>
      </c>
      <c r="O258" s="59"/>
      <c r="P258" s="156">
        <f>O258*H258</f>
        <v>0</v>
      </c>
      <c r="Q258" s="156">
        <v>0.13804</v>
      </c>
      <c r="R258" s="156">
        <f>Q258*H258</f>
        <v>0.13804</v>
      </c>
      <c r="S258" s="156">
        <v>0</v>
      </c>
      <c r="T258" s="157">
        <f>S258*H258</f>
        <v>0</v>
      </c>
      <c r="U258" s="33"/>
      <c r="V258" s="33"/>
      <c r="W258" s="33"/>
      <c r="X258" s="33"/>
      <c r="Y258" s="33"/>
      <c r="Z258" s="33"/>
      <c r="AA258" s="33"/>
      <c r="AB258" s="33"/>
      <c r="AC258" s="33"/>
      <c r="AD258" s="33"/>
      <c r="AE258" s="33"/>
      <c r="AR258" s="158" t="s">
        <v>142</v>
      </c>
      <c r="AT258" s="158" t="s">
        <v>138</v>
      </c>
      <c r="AU258" s="158" t="s">
        <v>88</v>
      </c>
      <c r="AY258" s="18" t="s">
        <v>127</v>
      </c>
      <c r="BE258" s="159">
        <f>IF(N258="základní",J258,0)</f>
        <v>0</v>
      </c>
      <c r="BF258" s="159">
        <f>IF(N258="snížená",J258,0)</f>
        <v>0</v>
      </c>
      <c r="BG258" s="159">
        <f>IF(N258="zákl. přenesená",J258,0)</f>
        <v>0</v>
      </c>
      <c r="BH258" s="159">
        <f>IF(N258="sníž. přenesená",J258,0)</f>
        <v>0</v>
      </c>
      <c r="BI258" s="159">
        <f>IF(N258="nulová",J258,0)</f>
        <v>0</v>
      </c>
      <c r="BJ258" s="18" t="s">
        <v>86</v>
      </c>
      <c r="BK258" s="159">
        <f>ROUND(I258*H258,2)</f>
        <v>0</v>
      </c>
      <c r="BL258" s="18" t="s">
        <v>134</v>
      </c>
      <c r="BM258" s="158" t="s">
        <v>625</v>
      </c>
    </row>
    <row r="259" spans="1:65" s="2" customFormat="1">
      <c r="A259" s="33"/>
      <c r="B259" s="34"/>
      <c r="C259" s="33"/>
      <c r="D259" s="160" t="s">
        <v>136</v>
      </c>
      <c r="E259" s="33"/>
      <c r="F259" s="161" t="s">
        <v>624</v>
      </c>
      <c r="G259" s="33"/>
      <c r="H259" s="33"/>
      <c r="I259" s="162"/>
      <c r="J259" s="33"/>
      <c r="K259" s="33"/>
      <c r="L259" s="34"/>
      <c r="M259" s="163"/>
      <c r="N259" s="164"/>
      <c r="O259" s="59"/>
      <c r="P259" s="59"/>
      <c r="Q259" s="59"/>
      <c r="R259" s="59"/>
      <c r="S259" s="59"/>
      <c r="T259" s="60"/>
      <c r="U259" s="33"/>
      <c r="V259" s="33"/>
      <c r="W259" s="33"/>
      <c r="X259" s="33"/>
      <c r="Y259" s="33"/>
      <c r="Z259" s="33"/>
      <c r="AA259" s="33"/>
      <c r="AB259" s="33"/>
      <c r="AC259" s="33"/>
      <c r="AD259" s="33"/>
      <c r="AE259" s="33"/>
      <c r="AT259" s="18" t="s">
        <v>136</v>
      </c>
      <c r="AU259" s="18" t="s">
        <v>88</v>
      </c>
    </row>
    <row r="260" spans="1:65" s="2" customFormat="1" ht="24.2" customHeight="1">
      <c r="A260" s="33"/>
      <c r="B260" s="145"/>
      <c r="C260" s="165" t="s">
        <v>264</v>
      </c>
      <c r="D260" s="165" t="s">
        <v>138</v>
      </c>
      <c r="E260" s="166" t="s">
        <v>626</v>
      </c>
      <c r="F260" s="167" t="s">
        <v>627</v>
      </c>
      <c r="G260" s="168" t="s">
        <v>141</v>
      </c>
      <c r="H260" s="169">
        <v>1</v>
      </c>
      <c r="I260" s="170"/>
      <c r="J260" s="171">
        <f>ROUND(I260*H260,2)</f>
        <v>0</v>
      </c>
      <c r="K260" s="172"/>
      <c r="L260" s="173"/>
      <c r="M260" s="174" t="s">
        <v>1</v>
      </c>
      <c r="N260" s="175" t="s">
        <v>43</v>
      </c>
      <c r="O260" s="59"/>
      <c r="P260" s="156">
        <f>O260*H260</f>
        <v>0</v>
      </c>
      <c r="Q260" s="156">
        <v>0.14549999999999999</v>
      </c>
      <c r="R260" s="156">
        <f>Q260*H260</f>
        <v>0.14549999999999999</v>
      </c>
      <c r="S260" s="156">
        <v>0</v>
      </c>
      <c r="T260" s="157">
        <f>S260*H260</f>
        <v>0</v>
      </c>
      <c r="U260" s="33"/>
      <c r="V260" s="33"/>
      <c r="W260" s="33"/>
      <c r="X260" s="33"/>
      <c r="Y260" s="33"/>
      <c r="Z260" s="33"/>
      <c r="AA260" s="33"/>
      <c r="AB260" s="33"/>
      <c r="AC260" s="33"/>
      <c r="AD260" s="33"/>
      <c r="AE260" s="33"/>
      <c r="AR260" s="158" t="s">
        <v>142</v>
      </c>
      <c r="AT260" s="158" t="s">
        <v>138</v>
      </c>
      <c r="AU260" s="158" t="s">
        <v>88</v>
      </c>
      <c r="AY260" s="18" t="s">
        <v>127</v>
      </c>
      <c r="BE260" s="159">
        <f>IF(N260="základní",J260,0)</f>
        <v>0</v>
      </c>
      <c r="BF260" s="159">
        <f>IF(N260="snížená",J260,0)</f>
        <v>0</v>
      </c>
      <c r="BG260" s="159">
        <f>IF(N260="zákl. přenesená",J260,0)</f>
        <v>0</v>
      </c>
      <c r="BH260" s="159">
        <f>IF(N260="sníž. přenesená",J260,0)</f>
        <v>0</v>
      </c>
      <c r="BI260" s="159">
        <f>IF(N260="nulová",J260,0)</f>
        <v>0</v>
      </c>
      <c r="BJ260" s="18" t="s">
        <v>86</v>
      </c>
      <c r="BK260" s="159">
        <f>ROUND(I260*H260,2)</f>
        <v>0</v>
      </c>
      <c r="BL260" s="18" t="s">
        <v>134</v>
      </c>
      <c r="BM260" s="158" t="s">
        <v>628</v>
      </c>
    </row>
    <row r="261" spans="1:65" s="2" customFormat="1">
      <c r="A261" s="33"/>
      <c r="B261" s="34"/>
      <c r="C261" s="33"/>
      <c r="D261" s="160" t="s">
        <v>136</v>
      </c>
      <c r="E261" s="33"/>
      <c r="F261" s="161" t="s">
        <v>627</v>
      </c>
      <c r="G261" s="33"/>
      <c r="H261" s="33"/>
      <c r="I261" s="162"/>
      <c r="J261" s="33"/>
      <c r="K261" s="33"/>
      <c r="L261" s="34"/>
      <c r="M261" s="163"/>
      <c r="N261" s="164"/>
      <c r="O261" s="59"/>
      <c r="P261" s="59"/>
      <c r="Q261" s="59"/>
      <c r="R261" s="59"/>
      <c r="S261" s="59"/>
      <c r="T261" s="60"/>
      <c r="U261" s="33"/>
      <c r="V261" s="33"/>
      <c r="W261" s="33"/>
      <c r="X261" s="33"/>
      <c r="Y261" s="33"/>
      <c r="Z261" s="33"/>
      <c r="AA261" s="33"/>
      <c r="AB261" s="33"/>
      <c r="AC261" s="33"/>
      <c r="AD261" s="33"/>
      <c r="AE261" s="33"/>
      <c r="AT261" s="18" t="s">
        <v>136</v>
      </c>
      <c r="AU261" s="18" t="s">
        <v>88</v>
      </c>
    </row>
    <row r="262" spans="1:65" s="2" customFormat="1" ht="24.2" customHeight="1">
      <c r="A262" s="33"/>
      <c r="B262" s="145"/>
      <c r="C262" s="165" t="s">
        <v>268</v>
      </c>
      <c r="D262" s="165" t="s">
        <v>138</v>
      </c>
      <c r="E262" s="166" t="s">
        <v>629</v>
      </c>
      <c r="F262" s="167" t="s">
        <v>630</v>
      </c>
      <c r="G262" s="168" t="s">
        <v>141</v>
      </c>
      <c r="H262" s="169">
        <v>2</v>
      </c>
      <c r="I262" s="170"/>
      <c r="J262" s="171">
        <f>ROUND(I262*H262,2)</f>
        <v>0</v>
      </c>
      <c r="K262" s="172"/>
      <c r="L262" s="173"/>
      <c r="M262" s="174" t="s">
        <v>1</v>
      </c>
      <c r="N262" s="175" t="s">
        <v>43</v>
      </c>
      <c r="O262" s="59"/>
      <c r="P262" s="156">
        <f>O262*H262</f>
        <v>0</v>
      </c>
      <c r="Q262" s="156">
        <v>0.14923</v>
      </c>
      <c r="R262" s="156">
        <f>Q262*H262</f>
        <v>0.29846</v>
      </c>
      <c r="S262" s="156">
        <v>0</v>
      </c>
      <c r="T262" s="157">
        <f>S262*H262</f>
        <v>0</v>
      </c>
      <c r="U262" s="33"/>
      <c r="V262" s="33"/>
      <c r="W262" s="33"/>
      <c r="X262" s="33"/>
      <c r="Y262" s="33"/>
      <c r="Z262" s="33"/>
      <c r="AA262" s="33"/>
      <c r="AB262" s="33"/>
      <c r="AC262" s="33"/>
      <c r="AD262" s="33"/>
      <c r="AE262" s="33"/>
      <c r="AR262" s="158" t="s">
        <v>142</v>
      </c>
      <c r="AT262" s="158" t="s">
        <v>138</v>
      </c>
      <c r="AU262" s="158" t="s">
        <v>88</v>
      </c>
      <c r="AY262" s="18" t="s">
        <v>127</v>
      </c>
      <c r="BE262" s="159">
        <f>IF(N262="základní",J262,0)</f>
        <v>0</v>
      </c>
      <c r="BF262" s="159">
        <f>IF(N262="snížená",J262,0)</f>
        <v>0</v>
      </c>
      <c r="BG262" s="159">
        <f>IF(N262="zákl. přenesená",J262,0)</f>
        <v>0</v>
      </c>
      <c r="BH262" s="159">
        <f>IF(N262="sníž. přenesená",J262,0)</f>
        <v>0</v>
      </c>
      <c r="BI262" s="159">
        <f>IF(N262="nulová",J262,0)</f>
        <v>0</v>
      </c>
      <c r="BJ262" s="18" t="s">
        <v>86</v>
      </c>
      <c r="BK262" s="159">
        <f>ROUND(I262*H262,2)</f>
        <v>0</v>
      </c>
      <c r="BL262" s="18" t="s">
        <v>134</v>
      </c>
      <c r="BM262" s="158" t="s">
        <v>631</v>
      </c>
    </row>
    <row r="263" spans="1:65" s="2" customFormat="1">
      <c r="A263" s="33"/>
      <c r="B263" s="34"/>
      <c r="C263" s="33"/>
      <c r="D263" s="160" t="s">
        <v>136</v>
      </c>
      <c r="E263" s="33"/>
      <c r="F263" s="161" t="s">
        <v>630</v>
      </c>
      <c r="G263" s="33"/>
      <c r="H263" s="33"/>
      <c r="I263" s="162"/>
      <c r="J263" s="33"/>
      <c r="K263" s="33"/>
      <c r="L263" s="34"/>
      <c r="M263" s="163"/>
      <c r="N263" s="164"/>
      <c r="O263" s="59"/>
      <c r="P263" s="59"/>
      <c r="Q263" s="59"/>
      <c r="R263" s="59"/>
      <c r="S263" s="59"/>
      <c r="T263" s="60"/>
      <c r="U263" s="33"/>
      <c r="V263" s="33"/>
      <c r="W263" s="33"/>
      <c r="X263" s="33"/>
      <c r="Y263" s="33"/>
      <c r="Z263" s="33"/>
      <c r="AA263" s="33"/>
      <c r="AB263" s="33"/>
      <c r="AC263" s="33"/>
      <c r="AD263" s="33"/>
      <c r="AE263" s="33"/>
      <c r="AT263" s="18" t="s">
        <v>136</v>
      </c>
      <c r="AU263" s="18" t="s">
        <v>88</v>
      </c>
    </row>
    <row r="264" spans="1:65" s="2" customFormat="1" ht="24.2" customHeight="1">
      <c r="A264" s="33"/>
      <c r="B264" s="145"/>
      <c r="C264" s="165" t="s">
        <v>273</v>
      </c>
      <c r="D264" s="165" t="s">
        <v>138</v>
      </c>
      <c r="E264" s="166" t="s">
        <v>632</v>
      </c>
      <c r="F264" s="167" t="s">
        <v>633</v>
      </c>
      <c r="G264" s="168" t="s">
        <v>141</v>
      </c>
      <c r="H264" s="169">
        <v>2</v>
      </c>
      <c r="I264" s="170"/>
      <c r="J264" s="171">
        <f>ROUND(I264*H264,2)</f>
        <v>0</v>
      </c>
      <c r="K264" s="172"/>
      <c r="L264" s="173"/>
      <c r="M264" s="174" t="s">
        <v>1</v>
      </c>
      <c r="N264" s="175" t="s">
        <v>43</v>
      </c>
      <c r="O264" s="59"/>
      <c r="P264" s="156">
        <f>O264*H264</f>
        <v>0</v>
      </c>
      <c r="Q264" s="156">
        <v>0.15296000000000001</v>
      </c>
      <c r="R264" s="156">
        <f>Q264*H264</f>
        <v>0.30592000000000003</v>
      </c>
      <c r="S264" s="156">
        <v>0</v>
      </c>
      <c r="T264" s="157">
        <f>S264*H264</f>
        <v>0</v>
      </c>
      <c r="U264" s="33"/>
      <c r="V264" s="33"/>
      <c r="W264" s="33"/>
      <c r="X264" s="33"/>
      <c r="Y264" s="33"/>
      <c r="Z264" s="33"/>
      <c r="AA264" s="33"/>
      <c r="AB264" s="33"/>
      <c r="AC264" s="33"/>
      <c r="AD264" s="33"/>
      <c r="AE264" s="33"/>
      <c r="AR264" s="158" t="s">
        <v>142</v>
      </c>
      <c r="AT264" s="158" t="s">
        <v>138</v>
      </c>
      <c r="AU264" s="158" t="s">
        <v>88</v>
      </c>
      <c r="AY264" s="18" t="s">
        <v>127</v>
      </c>
      <c r="BE264" s="159">
        <f>IF(N264="základní",J264,0)</f>
        <v>0</v>
      </c>
      <c r="BF264" s="159">
        <f>IF(N264="snížená",J264,0)</f>
        <v>0</v>
      </c>
      <c r="BG264" s="159">
        <f>IF(N264="zákl. přenesená",J264,0)</f>
        <v>0</v>
      </c>
      <c r="BH264" s="159">
        <f>IF(N264="sníž. přenesená",J264,0)</f>
        <v>0</v>
      </c>
      <c r="BI264" s="159">
        <f>IF(N264="nulová",J264,0)</f>
        <v>0</v>
      </c>
      <c r="BJ264" s="18" t="s">
        <v>86</v>
      </c>
      <c r="BK264" s="159">
        <f>ROUND(I264*H264,2)</f>
        <v>0</v>
      </c>
      <c r="BL264" s="18" t="s">
        <v>134</v>
      </c>
      <c r="BM264" s="158" t="s">
        <v>634</v>
      </c>
    </row>
    <row r="265" spans="1:65" s="2" customFormat="1">
      <c r="A265" s="33"/>
      <c r="B265" s="34"/>
      <c r="C265" s="33"/>
      <c r="D265" s="160" t="s">
        <v>136</v>
      </c>
      <c r="E265" s="33"/>
      <c r="F265" s="161" t="s">
        <v>633</v>
      </c>
      <c r="G265" s="33"/>
      <c r="H265" s="33"/>
      <c r="I265" s="162"/>
      <c r="J265" s="33"/>
      <c r="K265" s="33"/>
      <c r="L265" s="34"/>
      <c r="M265" s="163"/>
      <c r="N265" s="164"/>
      <c r="O265" s="59"/>
      <c r="P265" s="59"/>
      <c r="Q265" s="59"/>
      <c r="R265" s="59"/>
      <c r="S265" s="59"/>
      <c r="T265" s="60"/>
      <c r="U265" s="33"/>
      <c r="V265" s="33"/>
      <c r="W265" s="33"/>
      <c r="X265" s="33"/>
      <c r="Y265" s="33"/>
      <c r="Z265" s="33"/>
      <c r="AA265" s="33"/>
      <c r="AB265" s="33"/>
      <c r="AC265" s="33"/>
      <c r="AD265" s="33"/>
      <c r="AE265" s="33"/>
      <c r="AT265" s="18" t="s">
        <v>136</v>
      </c>
      <c r="AU265" s="18" t="s">
        <v>88</v>
      </c>
    </row>
    <row r="266" spans="1:65" s="2" customFormat="1" ht="24.2" customHeight="1">
      <c r="A266" s="33"/>
      <c r="B266" s="145"/>
      <c r="C266" s="165" t="s">
        <v>277</v>
      </c>
      <c r="D266" s="165" t="s">
        <v>138</v>
      </c>
      <c r="E266" s="166" t="s">
        <v>635</v>
      </c>
      <c r="F266" s="167" t="s">
        <v>636</v>
      </c>
      <c r="G266" s="168" t="s">
        <v>141</v>
      </c>
      <c r="H266" s="169">
        <v>2</v>
      </c>
      <c r="I266" s="170"/>
      <c r="J266" s="171">
        <f>ROUND(I266*H266,2)</f>
        <v>0</v>
      </c>
      <c r="K266" s="172"/>
      <c r="L266" s="173"/>
      <c r="M266" s="174" t="s">
        <v>1</v>
      </c>
      <c r="N266" s="175" t="s">
        <v>43</v>
      </c>
      <c r="O266" s="59"/>
      <c r="P266" s="156">
        <f>O266*H266</f>
        <v>0</v>
      </c>
      <c r="Q266" s="156">
        <v>0.15669</v>
      </c>
      <c r="R266" s="156">
        <f>Q266*H266</f>
        <v>0.31337999999999999</v>
      </c>
      <c r="S266" s="156">
        <v>0</v>
      </c>
      <c r="T266" s="157">
        <f>S266*H266</f>
        <v>0</v>
      </c>
      <c r="U266" s="33"/>
      <c r="V266" s="33"/>
      <c r="W266" s="33"/>
      <c r="X266" s="33"/>
      <c r="Y266" s="33"/>
      <c r="Z266" s="33"/>
      <c r="AA266" s="33"/>
      <c r="AB266" s="33"/>
      <c r="AC266" s="33"/>
      <c r="AD266" s="33"/>
      <c r="AE266" s="33"/>
      <c r="AR266" s="158" t="s">
        <v>142</v>
      </c>
      <c r="AT266" s="158" t="s">
        <v>138</v>
      </c>
      <c r="AU266" s="158" t="s">
        <v>88</v>
      </c>
      <c r="AY266" s="18" t="s">
        <v>127</v>
      </c>
      <c r="BE266" s="159">
        <f>IF(N266="základní",J266,0)</f>
        <v>0</v>
      </c>
      <c r="BF266" s="159">
        <f>IF(N266="snížená",J266,0)</f>
        <v>0</v>
      </c>
      <c r="BG266" s="159">
        <f>IF(N266="zákl. přenesená",J266,0)</f>
        <v>0</v>
      </c>
      <c r="BH266" s="159">
        <f>IF(N266="sníž. přenesená",J266,0)</f>
        <v>0</v>
      </c>
      <c r="BI266" s="159">
        <f>IF(N266="nulová",J266,0)</f>
        <v>0</v>
      </c>
      <c r="BJ266" s="18" t="s">
        <v>86</v>
      </c>
      <c r="BK266" s="159">
        <f>ROUND(I266*H266,2)</f>
        <v>0</v>
      </c>
      <c r="BL266" s="18" t="s">
        <v>134</v>
      </c>
      <c r="BM266" s="158" t="s">
        <v>637</v>
      </c>
    </row>
    <row r="267" spans="1:65" s="2" customFormat="1">
      <c r="A267" s="33"/>
      <c r="B267" s="34"/>
      <c r="C267" s="33"/>
      <c r="D267" s="160" t="s">
        <v>136</v>
      </c>
      <c r="E267" s="33"/>
      <c r="F267" s="161" t="s">
        <v>636</v>
      </c>
      <c r="G267" s="33"/>
      <c r="H267" s="33"/>
      <c r="I267" s="162"/>
      <c r="J267" s="33"/>
      <c r="K267" s="33"/>
      <c r="L267" s="34"/>
      <c r="M267" s="163"/>
      <c r="N267" s="164"/>
      <c r="O267" s="59"/>
      <c r="P267" s="59"/>
      <c r="Q267" s="59"/>
      <c r="R267" s="59"/>
      <c r="S267" s="59"/>
      <c r="T267" s="60"/>
      <c r="U267" s="33"/>
      <c r="V267" s="33"/>
      <c r="W267" s="33"/>
      <c r="X267" s="33"/>
      <c r="Y267" s="33"/>
      <c r="Z267" s="33"/>
      <c r="AA267" s="33"/>
      <c r="AB267" s="33"/>
      <c r="AC267" s="33"/>
      <c r="AD267" s="33"/>
      <c r="AE267" s="33"/>
      <c r="AT267" s="18" t="s">
        <v>136</v>
      </c>
      <c r="AU267" s="18" t="s">
        <v>88</v>
      </c>
    </row>
    <row r="268" spans="1:65" s="2" customFormat="1" ht="24.2" customHeight="1">
      <c r="A268" s="33"/>
      <c r="B268" s="145"/>
      <c r="C268" s="165" t="s">
        <v>282</v>
      </c>
      <c r="D268" s="165" t="s">
        <v>138</v>
      </c>
      <c r="E268" s="166" t="s">
        <v>638</v>
      </c>
      <c r="F268" s="167" t="s">
        <v>639</v>
      </c>
      <c r="G268" s="168" t="s">
        <v>141</v>
      </c>
      <c r="H268" s="169">
        <v>1</v>
      </c>
      <c r="I268" s="170"/>
      <c r="J268" s="171">
        <f>ROUND(I268*H268,2)</f>
        <v>0</v>
      </c>
      <c r="K268" s="172"/>
      <c r="L268" s="173"/>
      <c r="M268" s="174" t="s">
        <v>1</v>
      </c>
      <c r="N268" s="175" t="s">
        <v>43</v>
      </c>
      <c r="O268" s="59"/>
      <c r="P268" s="156">
        <f>O268*H268</f>
        <v>0</v>
      </c>
      <c r="Q268" s="156">
        <v>0.16042000000000001</v>
      </c>
      <c r="R268" s="156">
        <f>Q268*H268</f>
        <v>0.16042000000000001</v>
      </c>
      <c r="S268" s="156">
        <v>0</v>
      </c>
      <c r="T268" s="157">
        <f>S268*H268</f>
        <v>0</v>
      </c>
      <c r="U268" s="33"/>
      <c r="V268" s="33"/>
      <c r="W268" s="33"/>
      <c r="X268" s="33"/>
      <c r="Y268" s="33"/>
      <c r="Z268" s="33"/>
      <c r="AA268" s="33"/>
      <c r="AB268" s="33"/>
      <c r="AC268" s="33"/>
      <c r="AD268" s="33"/>
      <c r="AE268" s="33"/>
      <c r="AR268" s="158" t="s">
        <v>142</v>
      </c>
      <c r="AT268" s="158" t="s">
        <v>138</v>
      </c>
      <c r="AU268" s="158" t="s">
        <v>88</v>
      </c>
      <c r="AY268" s="18" t="s">
        <v>127</v>
      </c>
      <c r="BE268" s="159">
        <f>IF(N268="základní",J268,0)</f>
        <v>0</v>
      </c>
      <c r="BF268" s="159">
        <f>IF(N268="snížená",J268,0)</f>
        <v>0</v>
      </c>
      <c r="BG268" s="159">
        <f>IF(N268="zákl. přenesená",J268,0)</f>
        <v>0</v>
      </c>
      <c r="BH268" s="159">
        <f>IF(N268="sníž. přenesená",J268,0)</f>
        <v>0</v>
      </c>
      <c r="BI268" s="159">
        <f>IF(N268="nulová",J268,0)</f>
        <v>0</v>
      </c>
      <c r="BJ268" s="18" t="s">
        <v>86</v>
      </c>
      <c r="BK268" s="159">
        <f>ROUND(I268*H268,2)</f>
        <v>0</v>
      </c>
      <c r="BL268" s="18" t="s">
        <v>134</v>
      </c>
      <c r="BM268" s="158" t="s">
        <v>640</v>
      </c>
    </row>
    <row r="269" spans="1:65" s="2" customFormat="1">
      <c r="A269" s="33"/>
      <c r="B269" s="34"/>
      <c r="C269" s="33"/>
      <c r="D269" s="160" t="s">
        <v>136</v>
      </c>
      <c r="E269" s="33"/>
      <c r="F269" s="161" t="s">
        <v>639</v>
      </c>
      <c r="G269" s="33"/>
      <c r="H269" s="33"/>
      <c r="I269" s="162"/>
      <c r="J269" s="33"/>
      <c r="K269" s="33"/>
      <c r="L269" s="34"/>
      <c r="M269" s="163"/>
      <c r="N269" s="164"/>
      <c r="O269" s="59"/>
      <c r="P269" s="59"/>
      <c r="Q269" s="59"/>
      <c r="R269" s="59"/>
      <c r="S269" s="59"/>
      <c r="T269" s="60"/>
      <c r="U269" s="33"/>
      <c r="V269" s="33"/>
      <c r="W269" s="33"/>
      <c r="X269" s="33"/>
      <c r="Y269" s="33"/>
      <c r="Z269" s="33"/>
      <c r="AA269" s="33"/>
      <c r="AB269" s="33"/>
      <c r="AC269" s="33"/>
      <c r="AD269" s="33"/>
      <c r="AE269" s="33"/>
      <c r="AT269" s="18" t="s">
        <v>136</v>
      </c>
      <c r="AU269" s="18" t="s">
        <v>88</v>
      </c>
    </row>
    <row r="270" spans="1:65" s="2" customFormat="1" ht="16.5" customHeight="1">
      <c r="A270" s="33"/>
      <c r="B270" s="145"/>
      <c r="C270" s="165" t="s">
        <v>286</v>
      </c>
      <c r="D270" s="165" t="s">
        <v>138</v>
      </c>
      <c r="E270" s="166" t="s">
        <v>641</v>
      </c>
      <c r="F270" s="167" t="s">
        <v>642</v>
      </c>
      <c r="G270" s="168" t="s">
        <v>141</v>
      </c>
      <c r="H270" s="169">
        <v>222</v>
      </c>
      <c r="I270" s="170"/>
      <c r="J270" s="171">
        <f>ROUND(I270*H270,2)</f>
        <v>0</v>
      </c>
      <c r="K270" s="172"/>
      <c r="L270" s="173"/>
      <c r="M270" s="174" t="s">
        <v>1</v>
      </c>
      <c r="N270" s="175" t="s">
        <v>43</v>
      </c>
      <c r="O270" s="59"/>
      <c r="P270" s="156">
        <f>O270*H270</f>
        <v>0</v>
      </c>
      <c r="Q270" s="156">
        <v>5.6999999999999998E-4</v>
      </c>
      <c r="R270" s="156">
        <f>Q270*H270</f>
        <v>0.12653999999999999</v>
      </c>
      <c r="S270" s="156">
        <v>0</v>
      </c>
      <c r="T270" s="157">
        <f>S270*H270</f>
        <v>0</v>
      </c>
      <c r="U270" s="33"/>
      <c r="V270" s="33"/>
      <c r="W270" s="33"/>
      <c r="X270" s="33"/>
      <c r="Y270" s="33"/>
      <c r="Z270" s="33"/>
      <c r="AA270" s="33"/>
      <c r="AB270" s="33"/>
      <c r="AC270" s="33"/>
      <c r="AD270" s="33"/>
      <c r="AE270" s="33"/>
      <c r="AR270" s="158" t="s">
        <v>142</v>
      </c>
      <c r="AT270" s="158" t="s">
        <v>138</v>
      </c>
      <c r="AU270" s="158" t="s">
        <v>88</v>
      </c>
      <c r="AY270" s="18" t="s">
        <v>127</v>
      </c>
      <c r="BE270" s="159">
        <f>IF(N270="základní",J270,0)</f>
        <v>0</v>
      </c>
      <c r="BF270" s="159">
        <f>IF(N270="snížená",J270,0)</f>
        <v>0</v>
      </c>
      <c r="BG270" s="159">
        <f>IF(N270="zákl. přenesená",J270,0)</f>
        <v>0</v>
      </c>
      <c r="BH270" s="159">
        <f>IF(N270="sníž. přenesená",J270,0)</f>
        <v>0</v>
      </c>
      <c r="BI270" s="159">
        <f>IF(N270="nulová",J270,0)</f>
        <v>0</v>
      </c>
      <c r="BJ270" s="18" t="s">
        <v>86</v>
      </c>
      <c r="BK270" s="159">
        <f>ROUND(I270*H270,2)</f>
        <v>0</v>
      </c>
      <c r="BL270" s="18" t="s">
        <v>134</v>
      </c>
      <c r="BM270" s="158" t="s">
        <v>643</v>
      </c>
    </row>
    <row r="271" spans="1:65" s="2" customFormat="1">
      <c r="A271" s="33"/>
      <c r="B271" s="34"/>
      <c r="C271" s="33"/>
      <c r="D271" s="160" t="s">
        <v>136</v>
      </c>
      <c r="E271" s="33"/>
      <c r="F271" s="161" t="s">
        <v>642</v>
      </c>
      <c r="G271" s="33"/>
      <c r="H271" s="33"/>
      <c r="I271" s="162"/>
      <c r="J271" s="33"/>
      <c r="K271" s="33"/>
      <c r="L271" s="34"/>
      <c r="M271" s="163"/>
      <c r="N271" s="164"/>
      <c r="O271" s="59"/>
      <c r="P271" s="59"/>
      <c r="Q271" s="59"/>
      <c r="R271" s="59"/>
      <c r="S271" s="59"/>
      <c r="T271" s="60"/>
      <c r="U271" s="33"/>
      <c r="V271" s="33"/>
      <c r="W271" s="33"/>
      <c r="X271" s="33"/>
      <c r="Y271" s="33"/>
      <c r="Z271" s="33"/>
      <c r="AA271" s="33"/>
      <c r="AB271" s="33"/>
      <c r="AC271" s="33"/>
      <c r="AD271" s="33"/>
      <c r="AE271" s="33"/>
      <c r="AT271" s="18" t="s">
        <v>136</v>
      </c>
      <c r="AU271" s="18" t="s">
        <v>88</v>
      </c>
    </row>
    <row r="272" spans="1:65" s="13" customFormat="1">
      <c r="B272" s="181"/>
      <c r="D272" s="160" t="s">
        <v>472</v>
      </c>
      <c r="E272" s="182" t="s">
        <v>1</v>
      </c>
      <c r="F272" s="183" t="s">
        <v>644</v>
      </c>
      <c r="H272" s="184">
        <v>222</v>
      </c>
      <c r="I272" s="185"/>
      <c r="L272" s="181"/>
      <c r="M272" s="186"/>
      <c r="N272" s="187"/>
      <c r="O272" s="187"/>
      <c r="P272" s="187"/>
      <c r="Q272" s="187"/>
      <c r="R272" s="187"/>
      <c r="S272" s="187"/>
      <c r="T272" s="188"/>
      <c r="AT272" s="182" t="s">
        <v>472</v>
      </c>
      <c r="AU272" s="182" t="s">
        <v>88</v>
      </c>
      <c r="AV272" s="13" t="s">
        <v>88</v>
      </c>
      <c r="AW272" s="13" t="s">
        <v>35</v>
      </c>
      <c r="AX272" s="13" t="s">
        <v>86</v>
      </c>
      <c r="AY272" s="182" t="s">
        <v>127</v>
      </c>
    </row>
    <row r="273" spans="1:65" s="2" customFormat="1" ht="24.2" customHeight="1">
      <c r="A273" s="33"/>
      <c r="B273" s="145"/>
      <c r="C273" s="146" t="s">
        <v>291</v>
      </c>
      <c r="D273" s="146" t="s">
        <v>130</v>
      </c>
      <c r="E273" s="147" t="s">
        <v>645</v>
      </c>
      <c r="F273" s="148" t="s">
        <v>646</v>
      </c>
      <c r="G273" s="149" t="s">
        <v>467</v>
      </c>
      <c r="H273" s="150">
        <v>2.1000000000000001E-2</v>
      </c>
      <c r="I273" s="151"/>
      <c r="J273" s="152">
        <f>ROUND(I273*H273,2)</f>
        <v>0</v>
      </c>
      <c r="K273" s="153"/>
      <c r="L273" s="34"/>
      <c r="M273" s="154" t="s">
        <v>1</v>
      </c>
      <c r="N273" s="155" t="s">
        <v>43</v>
      </c>
      <c r="O273" s="59"/>
      <c r="P273" s="156">
        <f>O273*H273</f>
        <v>0</v>
      </c>
      <c r="Q273" s="156">
        <v>0</v>
      </c>
      <c r="R273" s="156">
        <f>Q273*H273</f>
        <v>0</v>
      </c>
      <c r="S273" s="156">
        <v>0</v>
      </c>
      <c r="T273" s="157">
        <f>S273*H273</f>
        <v>0</v>
      </c>
      <c r="U273" s="33"/>
      <c r="V273" s="33"/>
      <c r="W273" s="33"/>
      <c r="X273" s="33"/>
      <c r="Y273" s="33"/>
      <c r="Z273" s="33"/>
      <c r="AA273" s="33"/>
      <c r="AB273" s="33"/>
      <c r="AC273" s="33"/>
      <c r="AD273" s="33"/>
      <c r="AE273" s="33"/>
      <c r="AR273" s="158" t="s">
        <v>134</v>
      </c>
      <c r="AT273" s="158" t="s">
        <v>130</v>
      </c>
      <c r="AU273" s="158" t="s">
        <v>88</v>
      </c>
      <c r="AY273" s="18" t="s">
        <v>127</v>
      </c>
      <c r="BE273" s="159">
        <f>IF(N273="základní",J273,0)</f>
        <v>0</v>
      </c>
      <c r="BF273" s="159">
        <f>IF(N273="snížená",J273,0)</f>
        <v>0</v>
      </c>
      <c r="BG273" s="159">
        <f>IF(N273="zákl. přenesená",J273,0)</f>
        <v>0</v>
      </c>
      <c r="BH273" s="159">
        <f>IF(N273="sníž. přenesená",J273,0)</f>
        <v>0</v>
      </c>
      <c r="BI273" s="159">
        <f>IF(N273="nulová",J273,0)</f>
        <v>0</v>
      </c>
      <c r="BJ273" s="18" t="s">
        <v>86</v>
      </c>
      <c r="BK273" s="159">
        <f>ROUND(I273*H273,2)</f>
        <v>0</v>
      </c>
      <c r="BL273" s="18" t="s">
        <v>134</v>
      </c>
      <c r="BM273" s="158" t="s">
        <v>647</v>
      </c>
    </row>
    <row r="274" spans="1:65" s="2" customFormat="1" ht="48.75">
      <c r="A274" s="33"/>
      <c r="B274" s="34"/>
      <c r="C274" s="33"/>
      <c r="D274" s="160" t="s">
        <v>136</v>
      </c>
      <c r="E274" s="33"/>
      <c r="F274" s="161" t="s">
        <v>648</v>
      </c>
      <c r="G274" s="33"/>
      <c r="H274" s="33"/>
      <c r="I274" s="162"/>
      <c r="J274" s="33"/>
      <c r="K274" s="33"/>
      <c r="L274" s="34"/>
      <c r="M274" s="163"/>
      <c r="N274" s="164"/>
      <c r="O274" s="59"/>
      <c r="P274" s="59"/>
      <c r="Q274" s="59"/>
      <c r="R274" s="59"/>
      <c r="S274" s="59"/>
      <c r="T274" s="60"/>
      <c r="U274" s="33"/>
      <c r="V274" s="33"/>
      <c r="W274" s="33"/>
      <c r="X274" s="33"/>
      <c r="Y274" s="33"/>
      <c r="Z274" s="33"/>
      <c r="AA274" s="33"/>
      <c r="AB274" s="33"/>
      <c r="AC274" s="33"/>
      <c r="AD274" s="33"/>
      <c r="AE274" s="33"/>
      <c r="AT274" s="18" t="s">
        <v>136</v>
      </c>
      <c r="AU274" s="18" t="s">
        <v>88</v>
      </c>
    </row>
    <row r="275" spans="1:65" s="13" customFormat="1">
      <c r="B275" s="181"/>
      <c r="D275" s="160" t="s">
        <v>472</v>
      </c>
      <c r="E275" s="182" t="s">
        <v>1</v>
      </c>
      <c r="F275" s="183" t="s">
        <v>649</v>
      </c>
      <c r="H275" s="184">
        <v>2.1000000000000001E-2</v>
      </c>
      <c r="I275" s="185"/>
      <c r="L275" s="181"/>
      <c r="M275" s="186"/>
      <c r="N275" s="187"/>
      <c r="O275" s="187"/>
      <c r="P275" s="187"/>
      <c r="Q275" s="187"/>
      <c r="R275" s="187"/>
      <c r="S275" s="187"/>
      <c r="T275" s="188"/>
      <c r="AT275" s="182" t="s">
        <v>472</v>
      </c>
      <c r="AU275" s="182" t="s">
        <v>88</v>
      </c>
      <c r="AV275" s="13" t="s">
        <v>88</v>
      </c>
      <c r="AW275" s="13" t="s">
        <v>35</v>
      </c>
      <c r="AX275" s="13" t="s">
        <v>86</v>
      </c>
      <c r="AY275" s="182" t="s">
        <v>127</v>
      </c>
    </row>
    <row r="276" spans="1:65" s="2" customFormat="1" ht="24.2" customHeight="1">
      <c r="A276" s="33"/>
      <c r="B276" s="145"/>
      <c r="C276" s="165" t="s">
        <v>296</v>
      </c>
      <c r="D276" s="165" t="s">
        <v>138</v>
      </c>
      <c r="E276" s="166" t="s">
        <v>650</v>
      </c>
      <c r="F276" s="167" t="s">
        <v>651</v>
      </c>
      <c r="G276" s="168" t="s">
        <v>141</v>
      </c>
      <c r="H276" s="169">
        <v>72</v>
      </c>
      <c r="I276" s="170"/>
      <c r="J276" s="171">
        <f>ROUND(I276*H276,2)</f>
        <v>0</v>
      </c>
      <c r="K276" s="172"/>
      <c r="L276" s="173"/>
      <c r="M276" s="174" t="s">
        <v>1</v>
      </c>
      <c r="N276" s="175" t="s">
        <v>43</v>
      </c>
      <c r="O276" s="59"/>
      <c r="P276" s="156">
        <f>O276*H276</f>
        <v>0</v>
      </c>
      <c r="Q276" s="156">
        <v>9.7000000000000003E-2</v>
      </c>
      <c r="R276" s="156">
        <f>Q276*H276</f>
        <v>6.984</v>
      </c>
      <c r="S276" s="156">
        <v>0</v>
      </c>
      <c r="T276" s="157">
        <f>S276*H276</f>
        <v>0</v>
      </c>
      <c r="U276" s="33"/>
      <c r="V276" s="33"/>
      <c r="W276" s="33"/>
      <c r="X276" s="33"/>
      <c r="Y276" s="33"/>
      <c r="Z276" s="33"/>
      <c r="AA276" s="33"/>
      <c r="AB276" s="33"/>
      <c r="AC276" s="33"/>
      <c r="AD276" s="33"/>
      <c r="AE276" s="33"/>
      <c r="AR276" s="158" t="s">
        <v>142</v>
      </c>
      <c r="AT276" s="158" t="s">
        <v>138</v>
      </c>
      <c r="AU276" s="158" t="s">
        <v>88</v>
      </c>
      <c r="AY276" s="18" t="s">
        <v>127</v>
      </c>
      <c r="BE276" s="159">
        <f>IF(N276="základní",J276,0)</f>
        <v>0</v>
      </c>
      <c r="BF276" s="159">
        <f>IF(N276="snížená",J276,0)</f>
        <v>0</v>
      </c>
      <c r="BG276" s="159">
        <f>IF(N276="zákl. přenesená",J276,0)</f>
        <v>0</v>
      </c>
      <c r="BH276" s="159">
        <f>IF(N276="sníž. přenesená",J276,0)</f>
        <v>0</v>
      </c>
      <c r="BI276" s="159">
        <f>IF(N276="nulová",J276,0)</f>
        <v>0</v>
      </c>
      <c r="BJ276" s="18" t="s">
        <v>86</v>
      </c>
      <c r="BK276" s="159">
        <f>ROUND(I276*H276,2)</f>
        <v>0</v>
      </c>
      <c r="BL276" s="18" t="s">
        <v>134</v>
      </c>
      <c r="BM276" s="158" t="s">
        <v>652</v>
      </c>
    </row>
    <row r="277" spans="1:65" s="2" customFormat="1">
      <c r="A277" s="33"/>
      <c r="B277" s="34"/>
      <c r="C277" s="33"/>
      <c r="D277" s="160" t="s">
        <v>136</v>
      </c>
      <c r="E277" s="33"/>
      <c r="F277" s="161" t="s">
        <v>651</v>
      </c>
      <c r="G277" s="33"/>
      <c r="H277" s="33"/>
      <c r="I277" s="162"/>
      <c r="J277" s="33"/>
      <c r="K277" s="33"/>
      <c r="L277" s="34"/>
      <c r="M277" s="163"/>
      <c r="N277" s="164"/>
      <c r="O277" s="59"/>
      <c r="P277" s="59"/>
      <c r="Q277" s="59"/>
      <c r="R277" s="59"/>
      <c r="S277" s="59"/>
      <c r="T277" s="60"/>
      <c r="U277" s="33"/>
      <c r="V277" s="33"/>
      <c r="W277" s="33"/>
      <c r="X277" s="33"/>
      <c r="Y277" s="33"/>
      <c r="Z277" s="33"/>
      <c r="AA277" s="33"/>
      <c r="AB277" s="33"/>
      <c r="AC277" s="33"/>
      <c r="AD277" s="33"/>
      <c r="AE277" s="33"/>
      <c r="AT277" s="18" t="s">
        <v>136</v>
      </c>
      <c r="AU277" s="18" t="s">
        <v>88</v>
      </c>
    </row>
    <row r="278" spans="1:65" s="13" customFormat="1">
      <c r="B278" s="181"/>
      <c r="D278" s="160" t="s">
        <v>472</v>
      </c>
      <c r="E278" s="182" t="s">
        <v>1</v>
      </c>
      <c r="F278" s="183" t="s">
        <v>653</v>
      </c>
      <c r="H278" s="184">
        <v>22</v>
      </c>
      <c r="I278" s="185"/>
      <c r="L278" s="181"/>
      <c r="M278" s="186"/>
      <c r="N278" s="187"/>
      <c r="O278" s="187"/>
      <c r="P278" s="187"/>
      <c r="Q278" s="187"/>
      <c r="R278" s="187"/>
      <c r="S278" s="187"/>
      <c r="T278" s="188"/>
      <c r="AT278" s="182" t="s">
        <v>472</v>
      </c>
      <c r="AU278" s="182" t="s">
        <v>88</v>
      </c>
      <c r="AV278" s="13" t="s">
        <v>88</v>
      </c>
      <c r="AW278" s="13" t="s">
        <v>35</v>
      </c>
      <c r="AX278" s="13" t="s">
        <v>78</v>
      </c>
      <c r="AY278" s="182" t="s">
        <v>127</v>
      </c>
    </row>
    <row r="279" spans="1:65" s="13" customFormat="1">
      <c r="B279" s="181"/>
      <c r="D279" s="160" t="s">
        <v>472</v>
      </c>
      <c r="E279" s="182" t="s">
        <v>1</v>
      </c>
      <c r="F279" s="183" t="s">
        <v>654</v>
      </c>
      <c r="H279" s="184">
        <v>50</v>
      </c>
      <c r="I279" s="185"/>
      <c r="L279" s="181"/>
      <c r="M279" s="186"/>
      <c r="N279" s="187"/>
      <c r="O279" s="187"/>
      <c r="P279" s="187"/>
      <c r="Q279" s="187"/>
      <c r="R279" s="187"/>
      <c r="S279" s="187"/>
      <c r="T279" s="188"/>
      <c r="AT279" s="182" t="s">
        <v>472</v>
      </c>
      <c r="AU279" s="182" t="s">
        <v>88</v>
      </c>
      <c r="AV279" s="13" t="s">
        <v>88</v>
      </c>
      <c r="AW279" s="13" t="s">
        <v>35</v>
      </c>
      <c r="AX279" s="13" t="s">
        <v>78</v>
      </c>
      <c r="AY279" s="182" t="s">
        <v>127</v>
      </c>
    </row>
    <row r="280" spans="1:65" s="14" customFormat="1">
      <c r="B280" s="189"/>
      <c r="D280" s="160" t="s">
        <v>472</v>
      </c>
      <c r="E280" s="190" t="s">
        <v>1</v>
      </c>
      <c r="F280" s="191" t="s">
        <v>477</v>
      </c>
      <c r="H280" s="192">
        <v>72</v>
      </c>
      <c r="I280" s="193"/>
      <c r="L280" s="189"/>
      <c r="M280" s="194"/>
      <c r="N280" s="195"/>
      <c r="O280" s="195"/>
      <c r="P280" s="195"/>
      <c r="Q280" s="195"/>
      <c r="R280" s="195"/>
      <c r="S280" s="195"/>
      <c r="T280" s="196"/>
      <c r="AT280" s="190" t="s">
        <v>472</v>
      </c>
      <c r="AU280" s="190" t="s">
        <v>88</v>
      </c>
      <c r="AV280" s="14" t="s">
        <v>134</v>
      </c>
      <c r="AW280" s="14" t="s">
        <v>35</v>
      </c>
      <c r="AX280" s="14" t="s">
        <v>86</v>
      </c>
      <c r="AY280" s="190" t="s">
        <v>127</v>
      </c>
    </row>
    <row r="281" spans="1:65" s="2" customFormat="1" ht="16.5" customHeight="1">
      <c r="A281" s="33"/>
      <c r="B281" s="145"/>
      <c r="C281" s="165" t="s">
        <v>301</v>
      </c>
      <c r="D281" s="165" t="s">
        <v>138</v>
      </c>
      <c r="E281" s="166" t="s">
        <v>655</v>
      </c>
      <c r="F281" s="167" t="s">
        <v>656</v>
      </c>
      <c r="G281" s="168" t="s">
        <v>147</v>
      </c>
      <c r="H281" s="169">
        <v>60.72</v>
      </c>
      <c r="I281" s="170"/>
      <c r="J281" s="171">
        <f>ROUND(I281*H281,2)</f>
        <v>0</v>
      </c>
      <c r="K281" s="172"/>
      <c r="L281" s="173"/>
      <c r="M281" s="174" t="s">
        <v>1</v>
      </c>
      <c r="N281" s="175" t="s">
        <v>43</v>
      </c>
      <c r="O281" s="59"/>
      <c r="P281" s="156">
        <f>O281*H281</f>
        <v>0</v>
      </c>
      <c r="Q281" s="156">
        <v>4.9390000000000003E-2</v>
      </c>
      <c r="R281" s="156">
        <f>Q281*H281</f>
        <v>2.9989608000000003</v>
      </c>
      <c r="S281" s="156">
        <v>0</v>
      </c>
      <c r="T281" s="157">
        <f>S281*H281</f>
        <v>0</v>
      </c>
      <c r="U281" s="33"/>
      <c r="V281" s="33"/>
      <c r="W281" s="33"/>
      <c r="X281" s="33"/>
      <c r="Y281" s="33"/>
      <c r="Z281" s="33"/>
      <c r="AA281" s="33"/>
      <c r="AB281" s="33"/>
      <c r="AC281" s="33"/>
      <c r="AD281" s="33"/>
      <c r="AE281" s="33"/>
      <c r="AR281" s="158" t="s">
        <v>142</v>
      </c>
      <c r="AT281" s="158" t="s">
        <v>138</v>
      </c>
      <c r="AU281" s="158" t="s">
        <v>88</v>
      </c>
      <c r="AY281" s="18" t="s">
        <v>127</v>
      </c>
      <c r="BE281" s="159">
        <f>IF(N281="základní",J281,0)</f>
        <v>0</v>
      </c>
      <c r="BF281" s="159">
        <f>IF(N281="snížená",J281,0)</f>
        <v>0</v>
      </c>
      <c r="BG281" s="159">
        <f>IF(N281="zákl. přenesená",J281,0)</f>
        <v>0</v>
      </c>
      <c r="BH281" s="159">
        <f>IF(N281="sníž. přenesená",J281,0)</f>
        <v>0</v>
      </c>
      <c r="BI281" s="159">
        <f>IF(N281="nulová",J281,0)</f>
        <v>0</v>
      </c>
      <c r="BJ281" s="18" t="s">
        <v>86</v>
      </c>
      <c r="BK281" s="159">
        <f>ROUND(I281*H281,2)</f>
        <v>0</v>
      </c>
      <c r="BL281" s="18" t="s">
        <v>134</v>
      </c>
      <c r="BM281" s="158" t="s">
        <v>657</v>
      </c>
    </row>
    <row r="282" spans="1:65" s="2" customFormat="1">
      <c r="A282" s="33"/>
      <c r="B282" s="34"/>
      <c r="C282" s="33"/>
      <c r="D282" s="160" t="s">
        <v>136</v>
      </c>
      <c r="E282" s="33"/>
      <c r="F282" s="161" t="s">
        <v>656</v>
      </c>
      <c r="G282" s="33"/>
      <c r="H282" s="33"/>
      <c r="I282" s="162"/>
      <c r="J282" s="33"/>
      <c r="K282" s="33"/>
      <c r="L282" s="34"/>
      <c r="M282" s="163"/>
      <c r="N282" s="164"/>
      <c r="O282" s="59"/>
      <c r="P282" s="59"/>
      <c r="Q282" s="59"/>
      <c r="R282" s="59"/>
      <c r="S282" s="59"/>
      <c r="T282" s="60"/>
      <c r="U282" s="33"/>
      <c r="V282" s="33"/>
      <c r="W282" s="33"/>
      <c r="X282" s="33"/>
      <c r="Y282" s="33"/>
      <c r="Z282" s="33"/>
      <c r="AA282" s="33"/>
      <c r="AB282" s="33"/>
      <c r="AC282" s="33"/>
      <c r="AD282" s="33"/>
      <c r="AE282" s="33"/>
      <c r="AT282" s="18" t="s">
        <v>136</v>
      </c>
      <c r="AU282" s="18" t="s">
        <v>88</v>
      </c>
    </row>
    <row r="283" spans="1:65" s="13" customFormat="1">
      <c r="B283" s="181"/>
      <c r="D283" s="160" t="s">
        <v>472</v>
      </c>
      <c r="E283" s="182" t="s">
        <v>1</v>
      </c>
      <c r="F283" s="183" t="s">
        <v>658</v>
      </c>
      <c r="H283" s="184">
        <v>49</v>
      </c>
      <c r="I283" s="185"/>
      <c r="L283" s="181"/>
      <c r="M283" s="186"/>
      <c r="N283" s="187"/>
      <c r="O283" s="187"/>
      <c r="P283" s="187"/>
      <c r="Q283" s="187"/>
      <c r="R283" s="187"/>
      <c r="S283" s="187"/>
      <c r="T283" s="188"/>
      <c r="AT283" s="182" t="s">
        <v>472</v>
      </c>
      <c r="AU283" s="182" t="s">
        <v>88</v>
      </c>
      <c r="AV283" s="13" t="s">
        <v>88</v>
      </c>
      <c r="AW283" s="13" t="s">
        <v>35</v>
      </c>
      <c r="AX283" s="13" t="s">
        <v>78</v>
      </c>
      <c r="AY283" s="182" t="s">
        <v>127</v>
      </c>
    </row>
    <row r="284" spans="1:65" s="13" customFormat="1">
      <c r="B284" s="181"/>
      <c r="D284" s="160" t="s">
        <v>472</v>
      </c>
      <c r="E284" s="182" t="s">
        <v>1</v>
      </c>
      <c r="F284" s="183" t="s">
        <v>659</v>
      </c>
      <c r="H284" s="184">
        <v>6.2</v>
      </c>
      <c r="I284" s="185"/>
      <c r="L284" s="181"/>
      <c r="M284" s="186"/>
      <c r="N284" s="187"/>
      <c r="O284" s="187"/>
      <c r="P284" s="187"/>
      <c r="Q284" s="187"/>
      <c r="R284" s="187"/>
      <c r="S284" s="187"/>
      <c r="T284" s="188"/>
      <c r="AT284" s="182" t="s">
        <v>472</v>
      </c>
      <c r="AU284" s="182" t="s">
        <v>88</v>
      </c>
      <c r="AV284" s="13" t="s">
        <v>88</v>
      </c>
      <c r="AW284" s="13" t="s">
        <v>35</v>
      </c>
      <c r="AX284" s="13" t="s">
        <v>78</v>
      </c>
      <c r="AY284" s="182" t="s">
        <v>127</v>
      </c>
    </row>
    <row r="285" spans="1:65" s="14" customFormat="1">
      <c r="B285" s="189"/>
      <c r="D285" s="160" t="s">
        <v>472</v>
      </c>
      <c r="E285" s="190" t="s">
        <v>1</v>
      </c>
      <c r="F285" s="191" t="s">
        <v>477</v>
      </c>
      <c r="H285" s="192">
        <v>55.2</v>
      </c>
      <c r="I285" s="193"/>
      <c r="L285" s="189"/>
      <c r="M285" s="194"/>
      <c r="N285" s="195"/>
      <c r="O285" s="195"/>
      <c r="P285" s="195"/>
      <c r="Q285" s="195"/>
      <c r="R285" s="195"/>
      <c r="S285" s="195"/>
      <c r="T285" s="196"/>
      <c r="AT285" s="190" t="s">
        <v>472</v>
      </c>
      <c r="AU285" s="190" t="s">
        <v>88</v>
      </c>
      <c r="AV285" s="14" t="s">
        <v>134</v>
      </c>
      <c r="AW285" s="14" t="s">
        <v>35</v>
      </c>
      <c r="AX285" s="14" t="s">
        <v>78</v>
      </c>
      <c r="AY285" s="190" t="s">
        <v>127</v>
      </c>
    </row>
    <row r="286" spans="1:65" s="13" customFormat="1">
      <c r="B286" s="181"/>
      <c r="D286" s="160" t="s">
        <v>472</v>
      </c>
      <c r="E286" s="182" t="s">
        <v>1</v>
      </c>
      <c r="F286" s="183" t="s">
        <v>660</v>
      </c>
      <c r="H286" s="184">
        <v>60.72</v>
      </c>
      <c r="I286" s="185"/>
      <c r="L286" s="181"/>
      <c r="M286" s="186"/>
      <c r="N286" s="187"/>
      <c r="O286" s="187"/>
      <c r="P286" s="187"/>
      <c r="Q286" s="187"/>
      <c r="R286" s="187"/>
      <c r="S286" s="187"/>
      <c r="T286" s="188"/>
      <c r="AT286" s="182" t="s">
        <v>472</v>
      </c>
      <c r="AU286" s="182" t="s">
        <v>88</v>
      </c>
      <c r="AV286" s="13" t="s">
        <v>88</v>
      </c>
      <c r="AW286" s="13" t="s">
        <v>35</v>
      </c>
      <c r="AX286" s="13" t="s">
        <v>86</v>
      </c>
      <c r="AY286" s="182" t="s">
        <v>127</v>
      </c>
    </row>
    <row r="287" spans="1:65" s="2" customFormat="1" ht="24.2" customHeight="1">
      <c r="A287" s="33"/>
      <c r="B287" s="145"/>
      <c r="C287" s="165" t="s">
        <v>306</v>
      </c>
      <c r="D287" s="165" t="s">
        <v>138</v>
      </c>
      <c r="E287" s="166" t="s">
        <v>661</v>
      </c>
      <c r="F287" s="167" t="s">
        <v>662</v>
      </c>
      <c r="G287" s="168" t="s">
        <v>141</v>
      </c>
      <c r="H287" s="169">
        <v>64</v>
      </c>
      <c r="I287" s="170"/>
      <c r="J287" s="171">
        <f>ROUND(I287*H287,2)</f>
        <v>0</v>
      </c>
      <c r="K287" s="172"/>
      <c r="L287" s="173"/>
      <c r="M287" s="174" t="s">
        <v>1</v>
      </c>
      <c r="N287" s="175" t="s">
        <v>43</v>
      </c>
      <c r="O287" s="59"/>
      <c r="P287" s="156">
        <f>O287*H287</f>
        <v>0</v>
      </c>
      <c r="Q287" s="156">
        <v>1.23E-3</v>
      </c>
      <c r="R287" s="156">
        <f>Q287*H287</f>
        <v>7.8719999999999998E-2</v>
      </c>
      <c r="S287" s="156">
        <v>0</v>
      </c>
      <c r="T287" s="157">
        <f>S287*H287</f>
        <v>0</v>
      </c>
      <c r="U287" s="33"/>
      <c r="V287" s="33"/>
      <c r="W287" s="33"/>
      <c r="X287" s="33"/>
      <c r="Y287" s="33"/>
      <c r="Z287" s="33"/>
      <c r="AA287" s="33"/>
      <c r="AB287" s="33"/>
      <c r="AC287" s="33"/>
      <c r="AD287" s="33"/>
      <c r="AE287" s="33"/>
      <c r="AR287" s="158" t="s">
        <v>142</v>
      </c>
      <c r="AT287" s="158" t="s">
        <v>138</v>
      </c>
      <c r="AU287" s="158" t="s">
        <v>88</v>
      </c>
      <c r="AY287" s="18" t="s">
        <v>127</v>
      </c>
      <c r="BE287" s="159">
        <f>IF(N287="základní",J287,0)</f>
        <v>0</v>
      </c>
      <c r="BF287" s="159">
        <f>IF(N287="snížená",J287,0)</f>
        <v>0</v>
      </c>
      <c r="BG287" s="159">
        <f>IF(N287="zákl. přenesená",J287,0)</f>
        <v>0</v>
      </c>
      <c r="BH287" s="159">
        <f>IF(N287="sníž. přenesená",J287,0)</f>
        <v>0</v>
      </c>
      <c r="BI287" s="159">
        <f>IF(N287="nulová",J287,0)</f>
        <v>0</v>
      </c>
      <c r="BJ287" s="18" t="s">
        <v>86</v>
      </c>
      <c r="BK287" s="159">
        <f>ROUND(I287*H287,2)</f>
        <v>0</v>
      </c>
      <c r="BL287" s="18" t="s">
        <v>134</v>
      </c>
      <c r="BM287" s="158" t="s">
        <v>663</v>
      </c>
    </row>
    <row r="288" spans="1:65" s="2" customFormat="1" ht="19.5">
      <c r="A288" s="33"/>
      <c r="B288" s="34"/>
      <c r="C288" s="33"/>
      <c r="D288" s="160" t="s">
        <v>136</v>
      </c>
      <c r="E288" s="33"/>
      <c r="F288" s="161" t="s">
        <v>662</v>
      </c>
      <c r="G288" s="33"/>
      <c r="H288" s="33"/>
      <c r="I288" s="162"/>
      <c r="J288" s="33"/>
      <c r="K288" s="33"/>
      <c r="L288" s="34"/>
      <c r="M288" s="163"/>
      <c r="N288" s="164"/>
      <c r="O288" s="59"/>
      <c r="P288" s="59"/>
      <c r="Q288" s="59"/>
      <c r="R288" s="59"/>
      <c r="S288" s="59"/>
      <c r="T288" s="60"/>
      <c r="U288" s="33"/>
      <c r="V288" s="33"/>
      <c r="W288" s="33"/>
      <c r="X288" s="33"/>
      <c r="Y288" s="33"/>
      <c r="Z288" s="33"/>
      <c r="AA288" s="33"/>
      <c r="AB288" s="33"/>
      <c r="AC288" s="33"/>
      <c r="AD288" s="33"/>
      <c r="AE288" s="33"/>
      <c r="AT288" s="18" t="s">
        <v>136</v>
      </c>
      <c r="AU288" s="18" t="s">
        <v>88</v>
      </c>
    </row>
    <row r="289" spans="1:65" s="13" customFormat="1">
      <c r="B289" s="181"/>
      <c r="D289" s="160" t="s">
        <v>472</v>
      </c>
      <c r="E289" s="182" t="s">
        <v>1</v>
      </c>
      <c r="F289" s="183" t="s">
        <v>664</v>
      </c>
      <c r="H289" s="184">
        <v>64</v>
      </c>
      <c r="I289" s="185"/>
      <c r="L289" s="181"/>
      <c r="M289" s="186"/>
      <c r="N289" s="187"/>
      <c r="O289" s="187"/>
      <c r="P289" s="187"/>
      <c r="Q289" s="187"/>
      <c r="R289" s="187"/>
      <c r="S289" s="187"/>
      <c r="T289" s="188"/>
      <c r="AT289" s="182" t="s">
        <v>472</v>
      </c>
      <c r="AU289" s="182" t="s">
        <v>88</v>
      </c>
      <c r="AV289" s="13" t="s">
        <v>88</v>
      </c>
      <c r="AW289" s="13" t="s">
        <v>35</v>
      </c>
      <c r="AX289" s="13" t="s">
        <v>86</v>
      </c>
      <c r="AY289" s="182" t="s">
        <v>127</v>
      </c>
    </row>
    <row r="290" spans="1:65" s="2" customFormat="1" ht="24.2" customHeight="1">
      <c r="A290" s="33"/>
      <c r="B290" s="145"/>
      <c r="C290" s="165" t="s">
        <v>311</v>
      </c>
      <c r="D290" s="165" t="s">
        <v>138</v>
      </c>
      <c r="E290" s="166" t="s">
        <v>665</v>
      </c>
      <c r="F290" s="167" t="s">
        <v>666</v>
      </c>
      <c r="G290" s="168" t="s">
        <v>141</v>
      </c>
      <c r="H290" s="169">
        <v>128</v>
      </c>
      <c r="I290" s="170"/>
      <c r="J290" s="171">
        <f>ROUND(I290*H290,2)</f>
        <v>0</v>
      </c>
      <c r="K290" s="172"/>
      <c r="L290" s="173"/>
      <c r="M290" s="174" t="s">
        <v>1</v>
      </c>
      <c r="N290" s="175" t="s">
        <v>43</v>
      </c>
      <c r="O290" s="59"/>
      <c r="P290" s="156">
        <f>O290*H290</f>
        <v>0</v>
      </c>
      <c r="Q290" s="156">
        <v>5.1999999999999995E-4</v>
      </c>
      <c r="R290" s="156">
        <f>Q290*H290</f>
        <v>6.6559999999999994E-2</v>
      </c>
      <c r="S290" s="156">
        <v>0</v>
      </c>
      <c r="T290" s="157">
        <f>S290*H290</f>
        <v>0</v>
      </c>
      <c r="U290" s="33"/>
      <c r="V290" s="33"/>
      <c r="W290" s="33"/>
      <c r="X290" s="33"/>
      <c r="Y290" s="33"/>
      <c r="Z290" s="33"/>
      <c r="AA290" s="33"/>
      <c r="AB290" s="33"/>
      <c r="AC290" s="33"/>
      <c r="AD290" s="33"/>
      <c r="AE290" s="33"/>
      <c r="AR290" s="158" t="s">
        <v>142</v>
      </c>
      <c r="AT290" s="158" t="s">
        <v>138</v>
      </c>
      <c r="AU290" s="158" t="s">
        <v>88</v>
      </c>
      <c r="AY290" s="18" t="s">
        <v>127</v>
      </c>
      <c r="BE290" s="159">
        <f>IF(N290="základní",J290,0)</f>
        <v>0</v>
      </c>
      <c r="BF290" s="159">
        <f>IF(N290="snížená",J290,0)</f>
        <v>0</v>
      </c>
      <c r="BG290" s="159">
        <f>IF(N290="zákl. přenesená",J290,0)</f>
        <v>0</v>
      </c>
      <c r="BH290" s="159">
        <f>IF(N290="sníž. přenesená",J290,0)</f>
        <v>0</v>
      </c>
      <c r="BI290" s="159">
        <f>IF(N290="nulová",J290,0)</f>
        <v>0</v>
      </c>
      <c r="BJ290" s="18" t="s">
        <v>86</v>
      </c>
      <c r="BK290" s="159">
        <f>ROUND(I290*H290,2)</f>
        <v>0</v>
      </c>
      <c r="BL290" s="18" t="s">
        <v>134</v>
      </c>
      <c r="BM290" s="158" t="s">
        <v>667</v>
      </c>
    </row>
    <row r="291" spans="1:65" s="2" customFormat="1">
      <c r="A291" s="33"/>
      <c r="B291" s="34"/>
      <c r="C291" s="33"/>
      <c r="D291" s="160" t="s">
        <v>136</v>
      </c>
      <c r="E291" s="33"/>
      <c r="F291" s="161" t="s">
        <v>666</v>
      </c>
      <c r="G291" s="33"/>
      <c r="H291" s="33"/>
      <c r="I291" s="162"/>
      <c r="J291" s="33"/>
      <c r="K291" s="33"/>
      <c r="L291" s="34"/>
      <c r="M291" s="163"/>
      <c r="N291" s="164"/>
      <c r="O291" s="59"/>
      <c r="P291" s="59"/>
      <c r="Q291" s="59"/>
      <c r="R291" s="59"/>
      <c r="S291" s="59"/>
      <c r="T291" s="60"/>
      <c r="U291" s="33"/>
      <c r="V291" s="33"/>
      <c r="W291" s="33"/>
      <c r="X291" s="33"/>
      <c r="Y291" s="33"/>
      <c r="Z291" s="33"/>
      <c r="AA291" s="33"/>
      <c r="AB291" s="33"/>
      <c r="AC291" s="33"/>
      <c r="AD291" s="33"/>
      <c r="AE291" s="33"/>
      <c r="AT291" s="18" t="s">
        <v>136</v>
      </c>
      <c r="AU291" s="18" t="s">
        <v>88</v>
      </c>
    </row>
    <row r="292" spans="1:65" s="13" customFormat="1">
      <c r="B292" s="181"/>
      <c r="D292" s="160" t="s">
        <v>472</v>
      </c>
      <c r="E292" s="182" t="s">
        <v>1</v>
      </c>
      <c r="F292" s="183" t="s">
        <v>668</v>
      </c>
      <c r="H292" s="184">
        <v>128</v>
      </c>
      <c r="I292" s="185"/>
      <c r="L292" s="181"/>
      <c r="M292" s="186"/>
      <c r="N292" s="187"/>
      <c r="O292" s="187"/>
      <c r="P292" s="187"/>
      <c r="Q292" s="187"/>
      <c r="R292" s="187"/>
      <c r="S292" s="187"/>
      <c r="T292" s="188"/>
      <c r="AT292" s="182" t="s">
        <v>472</v>
      </c>
      <c r="AU292" s="182" t="s">
        <v>88</v>
      </c>
      <c r="AV292" s="13" t="s">
        <v>88</v>
      </c>
      <c r="AW292" s="13" t="s">
        <v>35</v>
      </c>
      <c r="AX292" s="13" t="s">
        <v>86</v>
      </c>
      <c r="AY292" s="182" t="s">
        <v>127</v>
      </c>
    </row>
    <row r="293" spans="1:65" s="2" customFormat="1" ht="24.2" customHeight="1">
      <c r="A293" s="33"/>
      <c r="B293" s="145"/>
      <c r="C293" s="165" t="s">
        <v>316</v>
      </c>
      <c r="D293" s="165" t="s">
        <v>138</v>
      </c>
      <c r="E293" s="166" t="s">
        <v>669</v>
      </c>
      <c r="F293" s="167" t="s">
        <v>670</v>
      </c>
      <c r="G293" s="168" t="s">
        <v>141</v>
      </c>
      <c r="H293" s="169">
        <v>128</v>
      </c>
      <c r="I293" s="170"/>
      <c r="J293" s="171">
        <f>ROUND(I293*H293,2)</f>
        <v>0</v>
      </c>
      <c r="K293" s="172"/>
      <c r="L293" s="173"/>
      <c r="M293" s="174" t="s">
        <v>1</v>
      </c>
      <c r="N293" s="175" t="s">
        <v>43</v>
      </c>
      <c r="O293" s="59"/>
      <c r="P293" s="156">
        <f>O293*H293</f>
        <v>0</v>
      </c>
      <c r="Q293" s="156">
        <v>9.0000000000000006E-5</v>
      </c>
      <c r="R293" s="156">
        <f>Q293*H293</f>
        <v>1.1520000000000001E-2</v>
      </c>
      <c r="S293" s="156">
        <v>0</v>
      </c>
      <c r="T293" s="157">
        <f>S293*H293</f>
        <v>0</v>
      </c>
      <c r="U293" s="33"/>
      <c r="V293" s="33"/>
      <c r="W293" s="33"/>
      <c r="X293" s="33"/>
      <c r="Y293" s="33"/>
      <c r="Z293" s="33"/>
      <c r="AA293" s="33"/>
      <c r="AB293" s="33"/>
      <c r="AC293" s="33"/>
      <c r="AD293" s="33"/>
      <c r="AE293" s="33"/>
      <c r="AR293" s="158" t="s">
        <v>142</v>
      </c>
      <c r="AT293" s="158" t="s">
        <v>138</v>
      </c>
      <c r="AU293" s="158" t="s">
        <v>88</v>
      </c>
      <c r="AY293" s="18" t="s">
        <v>127</v>
      </c>
      <c r="BE293" s="159">
        <f>IF(N293="základní",J293,0)</f>
        <v>0</v>
      </c>
      <c r="BF293" s="159">
        <f>IF(N293="snížená",J293,0)</f>
        <v>0</v>
      </c>
      <c r="BG293" s="159">
        <f>IF(N293="zákl. přenesená",J293,0)</f>
        <v>0</v>
      </c>
      <c r="BH293" s="159">
        <f>IF(N293="sníž. přenesená",J293,0)</f>
        <v>0</v>
      </c>
      <c r="BI293" s="159">
        <f>IF(N293="nulová",J293,0)</f>
        <v>0</v>
      </c>
      <c r="BJ293" s="18" t="s">
        <v>86</v>
      </c>
      <c r="BK293" s="159">
        <f>ROUND(I293*H293,2)</f>
        <v>0</v>
      </c>
      <c r="BL293" s="18" t="s">
        <v>134</v>
      </c>
      <c r="BM293" s="158" t="s">
        <v>671</v>
      </c>
    </row>
    <row r="294" spans="1:65" s="2" customFormat="1" ht="19.5">
      <c r="A294" s="33"/>
      <c r="B294" s="34"/>
      <c r="C294" s="33"/>
      <c r="D294" s="160" t="s">
        <v>136</v>
      </c>
      <c r="E294" s="33"/>
      <c r="F294" s="161" t="s">
        <v>670</v>
      </c>
      <c r="G294" s="33"/>
      <c r="H294" s="33"/>
      <c r="I294" s="162"/>
      <c r="J294" s="33"/>
      <c r="K294" s="33"/>
      <c r="L294" s="34"/>
      <c r="M294" s="163"/>
      <c r="N294" s="164"/>
      <c r="O294" s="59"/>
      <c r="P294" s="59"/>
      <c r="Q294" s="59"/>
      <c r="R294" s="59"/>
      <c r="S294" s="59"/>
      <c r="T294" s="60"/>
      <c r="U294" s="33"/>
      <c r="V294" s="33"/>
      <c r="W294" s="33"/>
      <c r="X294" s="33"/>
      <c r="Y294" s="33"/>
      <c r="Z294" s="33"/>
      <c r="AA294" s="33"/>
      <c r="AB294" s="33"/>
      <c r="AC294" s="33"/>
      <c r="AD294" s="33"/>
      <c r="AE294" s="33"/>
      <c r="AT294" s="18" t="s">
        <v>136</v>
      </c>
      <c r="AU294" s="18" t="s">
        <v>88</v>
      </c>
    </row>
    <row r="295" spans="1:65" s="2" customFormat="1" ht="16.5" customHeight="1">
      <c r="A295" s="33"/>
      <c r="B295" s="145"/>
      <c r="C295" s="165" t="s">
        <v>320</v>
      </c>
      <c r="D295" s="165" t="s">
        <v>138</v>
      </c>
      <c r="E295" s="166" t="s">
        <v>672</v>
      </c>
      <c r="F295" s="167" t="s">
        <v>673</v>
      </c>
      <c r="G295" s="168" t="s">
        <v>141</v>
      </c>
      <c r="H295" s="169">
        <v>32</v>
      </c>
      <c r="I295" s="170"/>
      <c r="J295" s="171">
        <f>ROUND(I295*H295,2)</f>
        <v>0</v>
      </c>
      <c r="K295" s="172"/>
      <c r="L295" s="173"/>
      <c r="M295" s="174" t="s">
        <v>1</v>
      </c>
      <c r="N295" s="175" t="s">
        <v>43</v>
      </c>
      <c r="O295" s="59"/>
      <c r="P295" s="156">
        <f>O295*H295</f>
        <v>0</v>
      </c>
      <c r="Q295" s="156">
        <v>0</v>
      </c>
      <c r="R295" s="156">
        <f>Q295*H295</f>
        <v>0</v>
      </c>
      <c r="S295" s="156">
        <v>0</v>
      </c>
      <c r="T295" s="157">
        <f>S295*H295</f>
        <v>0</v>
      </c>
      <c r="U295" s="33"/>
      <c r="V295" s="33"/>
      <c r="W295" s="33"/>
      <c r="X295" s="33"/>
      <c r="Y295" s="33"/>
      <c r="Z295" s="33"/>
      <c r="AA295" s="33"/>
      <c r="AB295" s="33"/>
      <c r="AC295" s="33"/>
      <c r="AD295" s="33"/>
      <c r="AE295" s="33"/>
      <c r="AR295" s="158" t="s">
        <v>142</v>
      </c>
      <c r="AT295" s="158" t="s">
        <v>138</v>
      </c>
      <c r="AU295" s="158" t="s">
        <v>88</v>
      </c>
      <c r="AY295" s="18" t="s">
        <v>127</v>
      </c>
      <c r="BE295" s="159">
        <f>IF(N295="základní",J295,0)</f>
        <v>0</v>
      </c>
      <c r="BF295" s="159">
        <f>IF(N295="snížená",J295,0)</f>
        <v>0</v>
      </c>
      <c r="BG295" s="159">
        <f>IF(N295="zákl. přenesená",J295,0)</f>
        <v>0</v>
      </c>
      <c r="BH295" s="159">
        <f>IF(N295="sníž. přenesená",J295,0)</f>
        <v>0</v>
      </c>
      <c r="BI295" s="159">
        <f>IF(N295="nulová",J295,0)</f>
        <v>0</v>
      </c>
      <c r="BJ295" s="18" t="s">
        <v>86</v>
      </c>
      <c r="BK295" s="159">
        <f>ROUND(I295*H295,2)</f>
        <v>0</v>
      </c>
      <c r="BL295" s="18" t="s">
        <v>134</v>
      </c>
      <c r="BM295" s="158" t="s">
        <v>674</v>
      </c>
    </row>
    <row r="296" spans="1:65" s="2" customFormat="1">
      <c r="A296" s="33"/>
      <c r="B296" s="34"/>
      <c r="C296" s="33"/>
      <c r="D296" s="160" t="s">
        <v>136</v>
      </c>
      <c r="E296" s="33"/>
      <c r="F296" s="161" t="s">
        <v>673</v>
      </c>
      <c r="G296" s="33"/>
      <c r="H296" s="33"/>
      <c r="I296" s="162"/>
      <c r="J296" s="33"/>
      <c r="K296" s="33"/>
      <c r="L296" s="34"/>
      <c r="M296" s="163"/>
      <c r="N296" s="164"/>
      <c r="O296" s="59"/>
      <c r="P296" s="59"/>
      <c r="Q296" s="59"/>
      <c r="R296" s="59"/>
      <c r="S296" s="59"/>
      <c r="T296" s="60"/>
      <c r="U296" s="33"/>
      <c r="V296" s="33"/>
      <c r="W296" s="33"/>
      <c r="X296" s="33"/>
      <c r="Y296" s="33"/>
      <c r="Z296" s="33"/>
      <c r="AA296" s="33"/>
      <c r="AB296" s="33"/>
      <c r="AC296" s="33"/>
      <c r="AD296" s="33"/>
      <c r="AE296" s="33"/>
      <c r="AT296" s="18" t="s">
        <v>136</v>
      </c>
      <c r="AU296" s="18" t="s">
        <v>88</v>
      </c>
    </row>
    <row r="297" spans="1:65" s="13" customFormat="1">
      <c r="B297" s="181"/>
      <c r="D297" s="160" t="s">
        <v>472</v>
      </c>
      <c r="E297" s="182" t="s">
        <v>1</v>
      </c>
      <c r="F297" s="183" t="s">
        <v>675</v>
      </c>
      <c r="H297" s="184">
        <v>32</v>
      </c>
      <c r="I297" s="185"/>
      <c r="L297" s="181"/>
      <c r="M297" s="186"/>
      <c r="N297" s="187"/>
      <c r="O297" s="187"/>
      <c r="P297" s="187"/>
      <c r="Q297" s="187"/>
      <c r="R297" s="187"/>
      <c r="S297" s="187"/>
      <c r="T297" s="188"/>
      <c r="AT297" s="182" t="s">
        <v>472</v>
      </c>
      <c r="AU297" s="182" t="s">
        <v>88</v>
      </c>
      <c r="AV297" s="13" t="s">
        <v>88</v>
      </c>
      <c r="AW297" s="13" t="s">
        <v>35</v>
      </c>
      <c r="AX297" s="13" t="s">
        <v>86</v>
      </c>
      <c r="AY297" s="182" t="s">
        <v>127</v>
      </c>
    </row>
    <row r="298" spans="1:65" s="2" customFormat="1" ht="24.2" customHeight="1">
      <c r="A298" s="33"/>
      <c r="B298" s="145"/>
      <c r="C298" s="165" t="s">
        <v>325</v>
      </c>
      <c r="D298" s="165" t="s">
        <v>138</v>
      </c>
      <c r="E298" s="166" t="s">
        <v>676</v>
      </c>
      <c r="F298" s="167" t="s">
        <v>677</v>
      </c>
      <c r="G298" s="168" t="s">
        <v>141</v>
      </c>
      <c r="H298" s="169">
        <v>108</v>
      </c>
      <c r="I298" s="170"/>
      <c r="J298" s="171">
        <f>ROUND(I298*H298,2)</f>
        <v>0</v>
      </c>
      <c r="K298" s="172"/>
      <c r="L298" s="173"/>
      <c r="M298" s="174" t="s">
        <v>1</v>
      </c>
      <c r="N298" s="175" t="s">
        <v>43</v>
      </c>
      <c r="O298" s="59"/>
      <c r="P298" s="156">
        <f>O298*H298</f>
        <v>0</v>
      </c>
      <c r="Q298" s="156">
        <v>1.23E-3</v>
      </c>
      <c r="R298" s="156">
        <f>Q298*H298</f>
        <v>0.13283999999999999</v>
      </c>
      <c r="S298" s="156">
        <v>0</v>
      </c>
      <c r="T298" s="157">
        <f>S298*H298</f>
        <v>0</v>
      </c>
      <c r="U298" s="33"/>
      <c r="V298" s="33"/>
      <c r="W298" s="33"/>
      <c r="X298" s="33"/>
      <c r="Y298" s="33"/>
      <c r="Z298" s="33"/>
      <c r="AA298" s="33"/>
      <c r="AB298" s="33"/>
      <c r="AC298" s="33"/>
      <c r="AD298" s="33"/>
      <c r="AE298" s="33"/>
      <c r="AR298" s="158" t="s">
        <v>142</v>
      </c>
      <c r="AT298" s="158" t="s">
        <v>138</v>
      </c>
      <c r="AU298" s="158" t="s">
        <v>88</v>
      </c>
      <c r="AY298" s="18" t="s">
        <v>127</v>
      </c>
      <c r="BE298" s="159">
        <f>IF(N298="základní",J298,0)</f>
        <v>0</v>
      </c>
      <c r="BF298" s="159">
        <f>IF(N298="snížená",J298,0)</f>
        <v>0</v>
      </c>
      <c r="BG298" s="159">
        <f>IF(N298="zákl. přenesená",J298,0)</f>
        <v>0</v>
      </c>
      <c r="BH298" s="159">
        <f>IF(N298="sníž. přenesená",J298,0)</f>
        <v>0</v>
      </c>
      <c r="BI298" s="159">
        <f>IF(N298="nulová",J298,0)</f>
        <v>0</v>
      </c>
      <c r="BJ298" s="18" t="s">
        <v>86</v>
      </c>
      <c r="BK298" s="159">
        <f>ROUND(I298*H298,2)</f>
        <v>0</v>
      </c>
      <c r="BL298" s="18" t="s">
        <v>134</v>
      </c>
      <c r="BM298" s="158" t="s">
        <v>678</v>
      </c>
    </row>
    <row r="299" spans="1:65" s="2" customFormat="1" ht="19.5">
      <c r="A299" s="33"/>
      <c r="B299" s="34"/>
      <c r="C299" s="33"/>
      <c r="D299" s="160" t="s">
        <v>136</v>
      </c>
      <c r="E299" s="33"/>
      <c r="F299" s="161" t="s">
        <v>677</v>
      </c>
      <c r="G299" s="33"/>
      <c r="H299" s="33"/>
      <c r="I299" s="162"/>
      <c r="J299" s="33"/>
      <c r="K299" s="33"/>
      <c r="L299" s="34"/>
      <c r="M299" s="163"/>
      <c r="N299" s="164"/>
      <c r="O299" s="59"/>
      <c r="P299" s="59"/>
      <c r="Q299" s="59"/>
      <c r="R299" s="59"/>
      <c r="S299" s="59"/>
      <c r="T299" s="60"/>
      <c r="U299" s="33"/>
      <c r="V299" s="33"/>
      <c r="W299" s="33"/>
      <c r="X299" s="33"/>
      <c r="Y299" s="33"/>
      <c r="Z299" s="33"/>
      <c r="AA299" s="33"/>
      <c r="AB299" s="33"/>
      <c r="AC299" s="33"/>
      <c r="AD299" s="33"/>
      <c r="AE299" s="33"/>
      <c r="AT299" s="18" t="s">
        <v>136</v>
      </c>
      <c r="AU299" s="18" t="s">
        <v>88</v>
      </c>
    </row>
    <row r="300" spans="1:65" s="13" customFormat="1">
      <c r="B300" s="181"/>
      <c r="D300" s="160" t="s">
        <v>472</v>
      </c>
      <c r="E300" s="182" t="s">
        <v>1</v>
      </c>
      <c r="F300" s="183" t="s">
        <v>679</v>
      </c>
      <c r="H300" s="184">
        <v>88</v>
      </c>
      <c r="I300" s="185"/>
      <c r="L300" s="181"/>
      <c r="M300" s="186"/>
      <c r="N300" s="187"/>
      <c r="O300" s="187"/>
      <c r="P300" s="187"/>
      <c r="Q300" s="187"/>
      <c r="R300" s="187"/>
      <c r="S300" s="187"/>
      <c r="T300" s="188"/>
      <c r="AT300" s="182" t="s">
        <v>472</v>
      </c>
      <c r="AU300" s="182" t="s">
        <v>88</v>
      </c>
      <c r="AV300" s="13" t="s">
        <v>88</v>
      </c>
      <c r="AW300" s="13" t="s">
        <v>35</v>
      </c>
      <c r="AX300" s="13" t="s">
        <v>78</v>
      </c>
      <c r="AY300" s="182" t="s">
        <v>127</v>
      </c>
    </row>
    <row r="301" spans="1:65" s="13" customFormat="1">
      <c r="B301" s="181"/>
      <c r="D301" s="160" t="s">
        <v>472</v>
      </c>
      <c r="E301" s="182" t="s">
        <v>1</v>
      </c>
      <c r="F301" s="183" t="s">
        <v>680</v>
      </c>
      <c r="H301" s="184">
        <v>20</v>
      </c>
      <c r="I301" s="185"/>
      <c r="L301" s="181"/>
      <c r="M301" s="186"/>
      <c r="N301" s="187"/>
      <c r="O301" s="187"/>
      <c r="P301" s="187"/>
      <c r="Q301" s="187"/>
      <c r="R301" s="187"/>
      <c r="S301" s="187"/>
      <c r="T301" s="188"/>
      <c r="AT301" s="182" t="s">
        <v>472</v>
      </c>
      <c r="AU301" s="182" t="s">
        <v>88</v>
      </c>
      <c r="AV301" s="13" t="s">
        <v>88</v>
      </c>
      <c r="AW301" s="13" t="s">
        <v>35</v>
      </c>
      <c r="AX301" s="13" t="s">
        <v>78</v>
      </c>
      <c r="AY301" s="182" t="s">
        <v>127</v>
      </c>
    </row>
    <row r="302" spans="1:65" s="14" customFormat="1">
      <c r="B302" s="189"/>
      <c r="D302" s="160" t="s">
        <v>472</v>
      </c>
      <c r="E302" s="190" t="s">
        <v>1</v>
      </c>
      <c r="F302" s="191" t="s">
        <v>477</v>
      </c>
      <c r="H302" s="192">
        <v>108</v>
      </c>
      <c r="I302" s="193"/>
      <c r="L302" s="189"/>
      <c r="M302" s="194"/>
      <c r="N302" s="195"/>
      <c r="O302" s="195"/>
      <c r="P302" s="195"/>
      <c r="Q302" s="195"/>
      <c r="R302" s="195"/>
      <c r="S302" s="195"/>
      <c r="T302" s="196"/>
      <c r="AT302" s="190" t="s">
        <v>472</v>
      </c>
      <c r="AU302" s="190" t="s">
        <v>88</v>
      </c>
      <c r="AV302" s="14" t="s">
        <v>134</v>
      </c>
      <c r="AW302" s="14" t="s">
        <v>35</v>
      </c>
      <c r="AX302" s="14" t="s">
        <v>86</v>
      </c>
      <c r="AY302" s="190" t="s">
        <v>127</v>
      </c>
    </row>
    <row r="303" spans="1:65" s="2" customFormat="1" ht="16.5" customHeight="1">
      <c r="A303" s="33"/>
      <c r="B303" s="145"/>
      <c r="C303" s="165" t="s">
        <v>330</v>
      </c>
      <c r="D303" s="165" t="s">
        <v>138</v>
      </c>
      <c r="E303" s="166" t="s">
        <v>681</v>
      </c>
      <c r="F303" s="167" t="s">
        <v>682</v>
      </c>
      <c r="G303" s="168" t="s">
        <v>141</v>
      </c>
      <c r="H303" s="169">
        <v>54</v>
      </c>
      <c r="I303" s="170"/>
      <c r="J303" s="171">
        <f>ROUND(I303*H303,2)</f>
        <v>0</v>
      </c>
      <c r="K303" s="172"/>
      <c r="L303" s="173"/>
      <c r="M303" s="174" t="s">
        <v>1</v>
      </c>
      <c r="N303" s="175" t="s">
        <v>43</v>
      </c>
      <c r="O303" s="59"/>
      <c r="P303" s="156">
        <f>O303*H303</f>
        <v>0</v>
      </c>
      <c r="Q303" s="156">
        <v>8.5199999999999998E-3</v>
      </c>
      <c r="R303" s="156">
        <f>Q303*H303</f>
        <v>0.46007999999999999</v>
      </c>
      <c r="S303" s="156">
        <v>0</v>
      </c>
      <c r="T303" s="157">
        <f>S303*H303</f>
        <v>0</v>
      </c>
      <c r="U303" s="33"/>
      <c r="V303" s="33"/>
      <c r="W303" s="33"/>
      <c r="X303" s="33"/>
      <c r="Y303" s="33"/>
      <c r="Z303" s="33"/>
      <c r="AA303" s="33"/>
      <c r="AB303" s="33"/>
      <c r="AC303" s="33"/>
      <c r="AD303" s="33"/>
      <c r="AE303" s="33"/>
      <c r="AR303" s="158" t="s">
        <v>142</v>
      </c>
      <c r="AT303" s="158" t="s">
        <v>138</v>
      </c>
      <c r="AU303" s="158" t="s">
        <v>88</v>
      </c>
      <c r="AY303" s="18" t="s">
        <v>127</v>
      </c>
      <c r="BE303" s="159">
        <f>IF(N303="základní",J303,0)</f>
        <v>0</v>
      </c>
      <c r="BF303" s="159">
        <f>IF(N303="snížená",J303,0)</f>
        <v>0</v>
      </c>
      <c r="BG303" s="159">
        <f>IF(N303="zákl. přenesená",J303,0)</f>
        <v>0</v>
      </c>
      <c r="BH303" s="159">
        <f>IF(N303="sníž. přenesená",J303,0)</f>
        <v>0</v>
      </c>
      <c r="BI303" s="159">
        <f>IF(N303="nulová",J303,0)</f>
        <v>0</v>
      </c>
      <c r="BJ303" s="18" t="s">
        <v>86</v>
      </c>
      <c r="BK303" s="159">
        <f>ROUND(I303*H303,2)</f>
        <v>0</v>
      </c>
      <c r="BL303" s="18" t="s">
        <v>134</v>
      </c>
      <c r="BM303" s="158" t="s">
        <v>683</v>
      </c>
    </row>
    <row r="304" spans="1:65" s="2" customFormat="1">
      <c r="A304" s="33"/>
      <c r="B304" s="34"/>
      <c r="C304" s="33"/>
      <c r="D304" s="160" t="s">
        <v>136</v>
      </c>
      <c r="E304" s="33"/>
      <c r="F304" s="161" t="s">
        <v>682</v>
      </c>
      <c r="G304" s="33"/>
      <c r="H304" s="33"/>
      <c r="I304" s="162"/>
      <c r="J304" s="33"/>
      <c r="K304" s="33"/>
      <c r="L304" s="34"/>
      <c r="M304" s="163"/>
      <c r="N304" s="164"/>
      <c r="O304" s="59"/>
      <c r="P304" s="59"/>
      <c r="Q304" s="59"/>
      <c r="R304" s="59"/>
      <c r="S304" s="59"/>
      <c r="T304" s="60"/>
      <c r="U304" s="33"/>
      <c r="V304" s="33"/>
      <c r="W304" s="33"/>
      <c r="X304" s="33"/>
      <c r="Y304" s="33"/>
      <c r="Z304" s="33"/>
      <c r="AA304" s="33"/>
      <c r="AB304" s="33"/>
      <c r="AC304" s="33"/>
      <c r="AD304" s="33"/>
      <c r="AE304" s="33"/>
      <c r="AT304" s="18" t="s">
        <v>136</v>
      </c>
      <c r="AU304" s="18" t="s">
        <v>88</v>
      </c>
    </row>
    <row r="305" spans="1:65" s="13" customFormat="1">
      <c r="B305" s="181"/>
      <c r="D305" s="160" t="s">
        <v>472</v>
      </c>
      <c r="E305" s="182" t="s">
        <v>1</v>
      </c>
      <c r="F305" s="183" t="s">
        <v>684</v>
      </c>
      <c r="H305" s="184">
        <v>44</v>
      </c>
      <c r="I305" s="185"/>
      <c r="L305" s="181"/>
      <c r="M305" s="186"/>
      <c r="N305" s="187"/>
      <c r="O305" s="187"/>
      <c r="P305" s="187"/>
      <c r="Q305" s="187"/>
      <c r="R305" s="187"/>
      <c r="S305" s="187"/>
      <c r="T305" s="188"/>
      <c r="AT305" s="182" t="s">
        <v>472</v>
      </c>
      <c r="AU305" s="182" t="s">
        <v>88</v>
      </c>
      <c r="AV305" s="13" t="s">
        <v>88</v>
      </c>
      <c r="AW305" s="13" t="s">
        <v>35</v>
      </c>
      <c r="AX305" s="13" t="s">
        <v>78</v>
      </c>
      <c r="AY305" s="182" t="s">
        <v>127</v>
      </c>
    </row>
    <row r="306" spans="1:65" s="13" customFormat="1">
      <c r="B306" s="181"/>
      <c r="D306" s="160" t="s">
        <v>472</v>
      </c>
      <c r="E306" s="182" t="s">
        <v>1</v>
      </c>
      <c r="F306" s="183" t="s">
        <v>685</v>
      </c>
      <c r="H306" s="184">
        <v>10</v>
      </c>
      <c r="I306" s="185"/>
      <c r="L306" s="181"/>
      <c r="M306" s="186"/>
      <c r="N306" s="187"/>
      <c r="O306" s="187"/>
      <c r="P306" s="187"/>
      <c r="Q306" s="187"/>
      <c r="R306" s="187"/>
      <c r="S306" s="187"/>
      <c r="T306" s="188"/>
      <c r="AT306" s="182" t="s">
        <v>472</v>
      </c>
      <c r="AU306" s="182" t="s">
        <v>88</v>
      </c>
      <c r="AV306" s="13" t="s">
        <v>88</v>
      </c>
      <c r="AW306" s="13" t="s">
        <v>35</v>
      </c>
      <c r="AX306" s="13" t="s">
        <v>78</v>
      </c>
      <c r="AY306" s="182" t="s">
        <v>127</v>
      </c>
    </row>
    <row r="307" spans="1:65" s="14" customFormat="1">
      <c r="B307" s="189"/>
      <c r="D307" s="160" t="s">
        <v>472</v>
      </c>
      <c r="E307" s="190" t="s">
        <v>1</v>
      </c>
      <c r="F307" s="191" t="s">
        <v>477</v>
      </c>
      <c r="H307" s="192">
        <v>54</v>
      </c>
      <c r="I307" s="193"/>
      <c r="L307" s="189"/>
      <c r="M307" s="194"/>
      <c r="N307" s="195"/>
      <c r="O307" s="195"/>
      <c r="P307" s="195"/>
      <c r="Q307" s="195"/>
      <c r="R307" s="195"/>
      <c r="S307" s="195"/>
      <c r="T307" s="196"/>
      <c r="AT307" s="190" t="s">
        <v>472</v>
      </c>
      <c r="AU307" s="190" t="s">
        <v>88</v>
      </c>
      <c r="AV307" s="14" t="s">
        <v>134</v>
      </c>
      <c r="AW307" s="14" t="s">
        <v>35</v>
      </c>
      <c r="AX307" s="14" t="s">
        <v>86</v>
      </c>
      <c r="AY307" s="190" t="s">
        <v>127</v>
      </c>
    </row>
    <row r="308" spans="1:65" s="2" customFormat="1" ht="16.5" customHeight="1">
      <c r="A308" s="33"/>
      <c r="B308" s="145"/>
      <c r="C308" s="165" t="s">
        <v>334</v>
      </c>
      <c r="D308" s="165" t="s">
        <v>138</v>
      </c>
      <c r="E308" s="166" t="s">
        <v>686</v>
      </c>
      <c r="F308" s="167" t="s">
        <v>687</v>
      </c>
      <c r="G308" s="168" t="s">
        <v>141</v>
      </c>
      <c r="H308" s="169">
        <v>752</v>
      </c>
      <c r="I308" s="170"/>
      <c r="J308" s="171">
        <f>ROUND(I308*H308,2)</f>
        <v>0</v>
      </c>
      <c r="K308" s="172"/>
      <c r="L308" s="173"/>
      <c r="M308" s="174" t="s">
        <v>1</v>
      </c>
      <c r="N308" s="175" t="s">
        <v>43</v>
      </c>
      <c r="O308" s="59"/>
      <c r="P308" s="156">
        <f>O308*H308</f>
        <v>0</v>
      </c>
      <c r="Q308" s="156">
        <v>5.1999999999999995E-4</v>
      </c>
      <c r="R308" s="156">
        <f>Q308*H308</f>
        <v>0.39103999999999994</v>
      </c>
      <c r="S308" s="156">
        <v>0</v>
      </c>
      <c r="T308" s="157">
        <f>S308*H308</f>
        <v>0</v>
      </c>
      <c r="U308" s="33"/>
      <c r="V308" s="33"/>
      <c r="W308" s="33"/>
      <c r="X308" s="33"/>
      <c r="Y308" s="33"/>
      <c r="Z308" s="33"/>
      <c r="AA308" s="33"/>
      <c r="AB308" s="33"/>
      <c r="AC308" s="33"/>
      <c r="AD308" s="33"/>
      <c r="AE308" s="33"/>
      <c r="AR308" s="158" t="s">
        <v>142</v>
      </c>
      <c r="AT308" s="158" t="s">
        <v>138</v>
      </c>
      <c r="AU308" s="158" t="s">
        <v>88</v>
      </c>
      <c r="AY308" s="18" t="s">
        <v>127</v>
      </c>
      <c r="BE308" s="159">
        <f>IF(N308="základní",J308,0)</f>
        <v>0</v>
      </c>
      <c r="BF308" s="159">
        <f>IF(N308="snížená",J308,0)</f>
        <v>0</v>
      </c>
      <c r="BG308" s="159">
        <f>IF(N308="zákl. přenesená",J308,0)</f>
        <v>0</v>
      </c>
      <c r="BH308" s="159">
        <f>IF(N308="sníž. přenesená",J308,0)</f>
        <v>0</v>
      </c>
      <c r="BI308" s="159">
        <f>IF(N308="nulová",J308,0)</f>
        <v>0</v>
      </c>
      <c r="BJ308" s="18" t="s">
        <v>86</v>
      </c>
      <c r="BK308" s="159">
        <f>ROUND(I308*H308,2)</f>
        <v>0</v>
      </c>
      <c r="BL308" s="18" t="s">
        <v>134</v>
      </c>
      <c r="BM308" s="158" t="s">
        <v>688</v>
      </c>
    </row>
    <row r="309" spans="1:65" s="2" customFormat="1">
      <c r="A309" s="33"/>
      <c r="B309" s="34"/>
      <c r="C309" s="33"/>
      <c r="D309" s="160" t="s">
        <v>136</v>
      </c>
      <c r="E309" s="33"/>
      <c r="F309" s="161" t="s">
        <v>687</v>
      </c>
      <c r="G309" s="33"/>
      <c r="H309" s="33"/>
      <c r="I309" s="162"/>
      <c r="J309" s="33"/>
      <c r="K309" s="33"/>
      <c r="L309" s="34"/>
      <c r="M309" s="163"/>
      <c r="N309" s="164"/>
      <c r="O309" s="59"/>
      <c r="P309" s="59"/>
      <c r="Q309" s="59"/>
      <c r="R309" s="59"/>
      <c r="S309" s="59"/>
      <c r="T309" s="60"/>
      <c r="U309" s="33"/>
      <c r="V309" s="33"/>
      <c r="W309" s="33"/>
      <c r="X309" s="33"/>
      <c r="Y309" s="33"/>
      <c r="Z309" s="33"/>
      <c r="AA309" s="33"/>
      <c r="AB309" s="33"/>
      <c r="AC309" s="33"/>
      <c r="AD309" s="33"/>
      <c r="AE309" s="33"/>
      <c r="AT309" s="18" t="s">
        <v>136</v>
      </c>
      <c r="AU309" s="18" t="s">
        <v>88</v>
      </c>
    </row>
    <row r="310" spans="1:65" s="13" customFormat="1">
      <c r="B310" s="181"/>
      <c r="D310" s="160" t="s">
        <v>472</v>
      </c>
      <c r="E310" s="182" t="s">
        <v>1</v>
      </c>
      <c r="F310" s="183" t="s">
        <v>689</v>
      </c>
      <c r="H310" s="184">
        <v>176</v>
      </c>
      <c r="I310" s="185"/>
      <c r="L310" s="181"/>
      <c r="M310" s="186"/>
      <c r="N310" s="187"/>
      <c r="O310" s="187"/>
      <c r="P310" s="187"/>
      <c r="Q310" s="187"/>
      <c r="R310" s="187"/>
      <c r="S310" s="187"/>
      <c r="T310" s="188"/>
      <c r="AT310" s="182" t="s">
        <v>472</v>
      </c>
      <c r="AU310" s="182" t="s">
        <v>88</v>
      </c>
      <c r="AV310" s="13" t="s">
        <v>88</v>
      </c>
      <c r="AW310" s="13" t="s">
        <v>35</v>
      </c>
      <c r="AX310" s="13" t="s">
        <v>78</v>
      </c>
      <c r="AY310" s="182" t="s">
        <v>127</v>
      </c>
    </row>
    <row r="311" spans="1:65" s="13" customFormat="1">
      <c r="B311" s="181"/>
      <c r="D311" s="160" t="s">
        <v>472</v>
      </c>
      <c r="E311" s="182" t="s">
        <v>1</v>
      </c>
      <c r="F311" s="183" t="s">
        <v>690</v>
      </c>
      <c r="H311" s="184">
        <v>400</v>
      </c>
      <c r="I311" s="185"/>
      <c r="L311" s="181"/>
      <c r="M311" s="186"/>
      <c r="N311" s="187"/>
      <c r="O311" s="187"/>
      <c r="P311" s="187"/>
      <c r="Q311" s="187"/>
      <c r="R311" s="187"/>
      <c r="S311" s="187"/>
      <c r="T311" s="188"/>
      <c r="AT311" s="182" t="s">
        <v>472</v>
      </c>
      <c r="AU311" s="182" t="s">
        <v>88</v>
      </c>
      <c r="AV311" s="13" t="s">
        <v>88</v>
      </c>
      <c r="AW311" s="13" t="s">
        <v>35</v>
      </c>
      <c r="AX311" s="13" t="s">
        <v>78</v>
      </c>
      <c r="AY311" s="182" t="s">
        <v>127</v>
      </c>
    </row>
    <row r="312" spans="1:65" s="13" customFormat="1">
      <c r="B312" s="181"/>
      <c r="D312" s="160" t="s">
        <v>472</v>
      </c>
      <c r="E312" s="182" t="s">
        <v>1</v>
      </c>
      <c r="F312" s="183" t="s">
        <v>691</v>
      </c>
      <c r="H312" s="184">
        <v>176</v>
      </c>
      <c r="I312" s="185"/>
      <c r="L312" s="181"/>
      <c r="M312" s="186"/>
      <c r="N312" s="187"/>
      <c r="O312" s="187"/>
      <c r="P312" s="187"/>
      <c r="Q312" s="187"/>
      <c r="R312" s="187"/>
      <c r="S312" s="187"/>
      <c r="T312" s="188"/>
      <c r="AT312" s="182" t="s">
        <v>472</v>
      </c>
      <c r="AU312" s="182" t="s">
        <v>88</v>
      </c>
      <c r="AV312" s="13" t="s">
        <v>88</v>
      </c>
      <c r="AW312" s="13" t="s">
        <v>35</v>
      </c>
      <c r="AX312" s="13" t="s">
        <v>78</v>
      </c>
      <c r="AY312" s="182" t="s">
        <v>127</v>
      </c>
    </row>
    <row r="313" spans="1:65" s="14" customFormat="1">
      <c r="B313" s="189"/>
      <c r="D313" s="160" t="s">
        <v>472</v>
      </c>
      <c r="E313" s="190" t="s">
        <v>1</v>
      </c>
      <c r="F313" s="191" t="s">
        <v>477</v>
      </c>
      <c r="H313" s="192">
        <v>752</v>
      </c>
      <c r="I313" s="193"/>
      <c r="L313" s="189"/>
      <c r="M313" s="194"/>
      <c r="N313" s="195"/>
      <c r="O313" s="195"/>
      <c r="P313" s="195"/>
      <c r="Q313" s="195"/>
      <c r="R313" s="195"/>
      <c r="S313" s="195"/>
      <c r="T313" s="196"/>
      <c r="AT313" s="190" t="s">
        <v>472</v>
      </c>
      <c r="AU313" s="190" t="s">
        <v>88</v>
      </c>
      <c r="AV313" s="14" t="s">
        <v>134</v>
      </c>
      <c r="AW313" s="14" t="s">
        <v>35</v>
      </c>
      <c r="AX313" s="14" t="s">
        <v>86</v>
      </c>
      <c r="AY313" s="190" t="s">
        <v>127</v>
      </c>
    </row>
    <row r="314" spans="1:65" s="2" customFormat="1" ht="16.5" customHeight="1">
      <c r="A314" s="33"/>
      <c r="B314" s="145"/>
      <c r="C314" s="165" t="s">
        <v>338</v>
      </c>
      <c r="D314" s="165" t="s">
        <v>138</v>
      </c>
      <c r="E314" s="166" t="s">
        <v>692</v>
      </c>
      <c r="F314" s="167" t="s">
        <v>693</v>
      </c>
      <c r="G314" s="168" t="s">
        <v>141</v>
      </c>
      <c r="H314" s="169">
        <v>974</v>
      </c>
      <c r="I314" s="170"/>
      <c r="J314" s="171">
        <f>ROUND(I314*H314,2)</f>
        <v>0</v>
      </c>
      <c r="K314" s="172"/>
      <c r="L314" s="173"/>
      <c r="M314" s="174" t="s">
        <v>1</v>
      </c>
      <c r="N314" s="175" t="s">
        <v>43</v>
      </c>
      <c r="O314" s="59"/>
      <c r="P314" s="156">
        <f>O314*H314</f>
        <v>0</v>
      </c>
      <c r="Q314" s="156">
        <v>9.0000000000000006E-5</v>
      </c>
      <c r="R314" s="156">
        <f>Q314*H314</f>
        <v>8.7660000000000002E-2</v>
      </c>
      <c r="S314" s="156">
        <v>0</v>
      </c>
      <c r="T314" s="157">
        <f>S314*H314</f>
        <v>0</v>
      </c>
      <c r="U314" s="33"/>
      <c r="V314" s="33"/>
      <c r="W314" s="33"/>
      <c r="X314" s="33"/>
      <c r="Y314" s="33"/>
      <c r="Z314" s="33"/>
      <c r="AA314" s="33"/>
      <c r="AB314" s="33"/>
      <c r="AC314" s="33"/>
      <c r="AD314" s="33"/>
      <c r="AE314" s="33"/>
      <c r="AR314" s="158" t="s">
        <v>142</v>
      </c>
      <c r="AT314" s="158" t="s">
        <v>138</v>
      </c>
      <c r="AU314" s="158" t="s">
        <v>88</v>
      </c>
      <c r="AY314" s="18" t="s">
        <v>127</v>
      </c>
      <c r="BE314" s="159">
        <f>IF(N314="základní",J314,0)</f>
        <v>0</v>
      </c>
      <c r="BF314" s="159">
        <f>IF(N314="snížená",J314,0)</f>
        <v>0</v>
      </c>
      <c r="BG314" s="159">
        <f>IF(N314="zákl. přenesená",J314,0)</f>
        <v>0</v>
      </c>
      <c r="BH314" s="159">
        <f>IF(N314="sníž. přenesená",J314,0)</f>
        <v>0</v>
      </c>
      <c r="BI314" s="159">
        <f>IF(N314="nulová",J314,0)</f>
        <v>0</v>
      </c>
      <c r="BJ314" s="18" t="s">
        <v>86</v>
      </c>
      <c r="BK314" s="159">
        <f>ROUND(I314*H314,2)</f>
        <v>0</v>
      </c>
      <c r="BL314" s="18" t="s">
        <v>134</v>
      </c>
      <c r="BM314" s="158" t="s">
        <v>694</v>
      </c>
    </row>
    <row r="315" spans="1:65" s="2" customFormat="1">
      <c r="A315" s="33"/>
      <c r="B315" s="34"/>
      <c r="C315" s="33"/>
      <c r="D315" s="160" t="s">
        <v>136</v>
      </c>
      <c r="E315" s="33"/>
      <c r="F315" s="161" t="s">
        <v>693</v>
      </c>
      <c r="G315" s="33"/>
      <c r="H315" s="33"/>
      <c r="I315" s="162"/>
      <c r="J315" s="33"/>
      <c r="K315" s="33"/>
      <c r="L315" s="34"/>
      <c r="M315" s="163"/>
      <c r="N315" s="164"/>
      <c r="O315" s="59"/>
      <c r="P315" s="59"/>
      <c r="Q315" s="59"/>
      <c r="R315" s="59"/>
      <c r="S315" s="59"/>
      <c r="T315" s="60"/>
      <c r="U315" s="33"/>
      <c r="V315" s="33"/>
      <c r="W315" s="33"/>
      <c r="X315" s="33"/>
      <c r="Y315" s="33"/>
      <c r="Z315" s="33"/>
      <c r="AA315" s="33"/>
      <c r="AB315" s="33"/>
      <c r="AC315" s="33"/>
      <c r="AD315" s="33"/>
      <c r="AE315" s="33"/>
      <c r="AT315" s="18" t="s">
        <v>136</v>
      </c>
      <c r="AU315" s="18" t="s">
        <v>88</v>
      </c>
    </row>
    <row r="316" spans="1:65" s="13" customFormat="1">
      <c r="B316" s="181"/>
      <c r="D316" s="160" t="s">
        <v>472</v>
      </c>
      <c r="E316" s="182" t="s">
        <v>1</v>
      </c>
      <c r="F316" s="183" t="s">
        <v>695</v>
      </c>
      <c r="H316" s="184">
        <v>752</v>
      </c>
      <c r="I316" s="185"/>
      <c r="L316" s="181"/>
      <c r="M316" s="186"/>
      <c r="N316" s="187"/>
      <c r="O316" s="187"/>
      <c r="P316" s="187"/>
      <c r="Q316" s="187"/>
      <c r="R316" s="187"/>
      <c r="S316" s="187"/>
      <c r="T316" s="188"/>
      <c r="AT316" s="182" t="s">
        <v>472</v>
      </c>
      <c r="AU316" s="182" t="s">
        <v>88</v>
      </c>
      <c r="AV316" s="13" t="s">
        <v>88</v>
      </c>
      <c r="AW316" s="13" t="s">
        <v>35</v>
      </c>
      <c r="AX316" s="13" t="s">
        <v>78</v>
      </c>
      <c r="AY316" s="182" t="s">
        <v>127</v>
      </c>
    </row>
    <row r="317" spans="1:65" s="13" customFormat="1">
      <c r="B317" s="181"/>
      <c r="D317" s="160" t="s">
        <v>472</v>
      </c>
      <c r="E317" s="182" t="s">
        <v>1</v>
      </c>
      <c r="F317" s="183" t="s">
        <v>696</v>
      </c>
      <c r="H317" s="184">
        <v>222</v>
      </c>
      <c r="I317" s="185"/>
      <c r="L317" s="181"/>
      <c r="M317" s="186"/>
      <c r="N317" s="187"/>
      <c r="O317" s="187"/>
      <c r="P317" s="187"/>
      <c r="Q317" s="187"/>
      <c r="R317" s="187"/>
      <c r="S317" s="187"/>
      <c r="T317" s="188"/>
      <c r="AT317" s="182" t="s">
        <v>472</v>
      </c>
      <c r="AU317" s="182" t="s">
        <v>88</v>
      </c>
      <c r="AV317" s="13" t="s">
        <v>88</v>
      </c>
      <c r="AW317" s="13" t="s">
        <v>35</v>
      </c>
      <c r="AX317" s="13" t="s">
        <v>78</v>
      </c>
      <c r="AY317" s="182" t="s">
        <v>127</v>
      </c>
    </row>
    <row r="318" spans="1:65" s="14" customFormat="1">
      <c r="B318" s="189"/>
      <c r="D318" s="160" t="s">
        <v>472</v>
      </c>
      <c r="E318" s="190" t="s">
        <v>1</v>
      </c>
      <c r="F318" s="191" t="s">
        <v>477</v>
      </c>
      <c r="H318" s="192">
        <v>974</v>
      </c>
      <c r="I318" s="193"/>
      <c r="L318" s="189"/>
      <c r="M318" s="194"/>
      <c r="N318" s="195"/>
      <c r="O318" s="195"/>
      <c r="P318" s="195"/>
      <c r="Q318" s="195"/>
      <c r="R318" s="195"/>
      <c r="S318" s="195"/>
      <c r="T318" s="196"/>
      <c r="AT318" s="190" t="s">
        <v>472</v>
      </c>
      <c r="AU318" s="190" t="s">
        <v>88</v>
      </c>
      <c r="AV318" s="14" t="s">
        <v>134</v>
      </c>
      <c r="AW318" s="14" t="s">
        <v>35</v>
      </c>
      <c r="AX318" s="14" t="s">
        <v>86</v>
      </c>
      <c r="AY318" s="190" t="s">
        <v>127</v>
      </c>
    </row>
    <row r="319" spans="1:65" s="2" customFormat="1" ht="21.75" customHeight="1">
      <c r="A319" s="33"/>
      <c r="B319" s="145"/>
      <c r="C319" s="165" t="s">
        <v>342</v>
      </c>
      <c r="D319" s="165" t="s">
        <v>138</v>
      </c>
      <c r="E319" s="166" t="s">
        <v>697</v>
      </c>
      <c r="F319" s="167" t="s">
        <v>698</v>
      </c>
      <c r="G319" s="168" t="s">
        <v>141</v>
      </c>
      <c r="H319" s="169">
        <v>76</v>
      </c>
      <c r="I319" s="170"/>
      <c r="J319" s="171">
        <f>ROUND(I319*H319,2)</f>
        <v>0</v>
      </c>
      <c r="K319" s="172"/>
      <c r="L319" s="173"/>
      <c r="M319" s="174" t="s">
        <v>1</v>
      </c>
      <c r="N319" s="175" t="s">
        <v>43</v>
      </c>
      <c r="O319" s="59"/>
      <c r="P319" s="156">
        <f>O319*H319</f>
        <v>0</v>
      </c>
      <c r="Q319" s="156">
        <v>1.8000000000000001E-4</v>
      </c>
      <c r="R319" s="156">
        <f>Q319*H319</f>
        <v>1.3680000000000001E-2</v>
      </c>
      <c r="S319" s="156">
        <v>0</v>
      </c>
      <c r="T319" s="157">
        <f>S319*H319</f>
        <v>0</v>
      </c>
      <c r="U319" s="33"/>
      <c r="V319" s="33"/>
      <c r="W319" s="33"/>
      <c r="X319" s="33"/>
      <c r="Y319" s="33"/>
      <c r="Z319" s="33"/>
      <c r="AA319" s="33"/>
      <c r="AB319" s="33"/>
      <c r="AC319" s="33"/>
      <c r="AD319" s="33"/>
      <c r="AE319" s="33"/>
      <c r="AR319" s="158" t="s">
        <v>142</v>
      </c>
      <c r="AT319" s="158" t="s">
        <v>138</v>
      </c>
      <c r="AU319" s="158" t="s">
        <v>88</v>
      </c>
      <c r="AY319" s="18" t="s">
        <v>127</v>
      </c>
      <c r="BE319" s="159">
        <f>IF(N319="základní",J319,0)</f>
        <v>0</v>
      </c>
      <c r="BF319" s="159">
        <f>IF(N319="snížená",J319,0)</f>
        <v>0</v>
      </c>
      <c r="BG319" s="159">
        <f>IF(N319="zákl. přenesená",J319,0)</f>
        <v>0</v>
      </c>
      <c r="BH319" s="159">
        <f>IF(N319="sníž. přenesená",J319,0)</f>
        <v>0</v>
      </c>
      <c r="BI319" s="159">
        <f>IF(N319="nulová",J319,0)</f>
        <v>0</v>
      </c>
      <c r="BJ319" s="18" t="s">
        <v>86</v>
      </c>
      <c r="BK319" s="159">
        <f>ROUND(I319*H319,2)</f>
        <v>0</v>
      </c>
      <c r="BL319" s="18" t="s">
        <v>134</v>
      </c>
      <c r="BM319" s="158" t="s">
        <v>699</v>
      </c>
    </row>
    <row r="320" spans="1:65" s="2" customFormat="1">
      <c r="A320" s="33"/>
      <c r="B320" s="34"/>
      <c r="C320" s="33"/>
      <c r="D320" s="160" t="s">
        <v>136</v>
      </c>
      <c r="E320" s="33"/>
      <c r="F320" s="161" t="s">
        <v>698</v>
      </c>
      <c r="G320" s="33"/>
      <c r="H320" s="33"/>
      <c r="I320" s="162"/>
      <c r="J320" s="33"/>
      <c r="K320" s="33"/>
      <c r="L320" s="34"/>
      <c r="M320" s="163"/>
      <c r="N320" s="164"/>
      <c r="O320" s="59"/>
      <c r="P320" s="59"/>
      <c r="Q320" s="59"/>
      <c r="R320" s="59"/>
      <c r="S320" s="59"/>
      <c r="T320" s="60"/>
      <c r="U320" s="33"/>
      <c r="V320" s="33"/>
      <c r="W320" s="33"/>
      <c r="X320" s="33"/>
      <c r="Y320" s="33"/>
      <c r="Z320" s="33"/>
      <c r="AA320" s="33"/>
      <c r="AB320" s="33"/>
      <c r="AC320" s="33"/>
      <c r="AD320" s="33"/>
      <c r="AE320" s="33"/>
      <c r="AT320" s="18" t="s">
        <v>136</v>
      </c>
      <c r="AU320" s="18" t="s">
        <v>88</v>
      </c>
    </row>
    <row r="321" spans="1:65" s="13" customFormat="1">
      <c r="B321" s="181"/>
      <c r="D321" s="160" t="s">
        <v>472</v>
      </c>
      <c r="E321" s="182" t="s">
        <v>1</v>
      </c>
      <c r="F321" s="183" t="s">
        <v>700</v>
      </c>
      <c r="H321" s="184">
        <v>76</v>
      </c>
      <c r="I321" s="185"/>
      <c r="L321" s="181"/>
      <c r="M321" s="186"/>
      <c r="N321" s="187"/>
      <c r="O321" s="187"/>
      <c r="P321" s="187"/>
      <c r="Q321" s="187"/>
      <c r="R321" s="187"/>
      <c r="S321" s="187"/>
      <c r="T321" s="188"/>
      <c r="AT321" s="182" t="s">
        <v>472</v>
      </c>
      <c r="AU321" s="182" t="s">
        <v>88</v>
      </c>
      <c r="AV321" s="13" t="s">
        <v>88</v>
      </c>
      <c r="AW321" s="13" t="s">
        <v>35</v>
      </c>
      <c r="AX321" s="13" t="s">
        <v>86</v>
      </c>
      <c r="AY321" s="182" t="s">
        <v>127</v>
      </c>
    </row>
    <row r="322" spans="1:65" s="2" customFormat="1" ht="24.2" customHeight="1">
      <c r="A322" s="33"/>
      <c r="B322" s="145"/>
      <c r="C322" s="165" t="s">
        <v>346</v>
      </c>
      <c r="D322" s="165" t="s">
        <v>138</v>
      </c>
      <c r="E322" s="166" t="s">
        <v>701</v>
      </c>
      <c r="F322" s="167" t="s">
        <v>702</v>
      </c>
      <c r="G322" s="168" t="s">
        <v>141</v>
      </c>
      <c r="H322" s="169">
        <v>198</v>
      </c>
      <c r="I322" s="170"/>
      <c r="J322" s="171">
        <f>ROUND(I322*H322,2)</f>
        <v>0</v>
      </c>
      <c r="K322" s="172"/>
      <c r="L322" s="173"/>
      <c r="M322" s="174" t="s">
        <v>1</v>
      </c>
      <c r="N322" s="175" t="s">
        <v>43</v>
      </c>
      <c r="O322" s="59"/>
      <c r="P322" s="156">
        <f>O322*H322</f>
        <v>0</v>
      </c>
      <c r="Q322" s="156">
        <v>9.0000000000000006E-5</v>
      </c>
      <c r="R322" s="156">
        <f>Q322*H322</f>
        <v>1.7820000000000003E-2</v>
      </c>
      <c r="S322" s="156">
        <v>0</v>
      </c>
      <c r="T322" s="157">
        <f>S322*H322</f>
        <v>0</v>
      </c>
      <c r="U322" s="33"/>
      <c r="V322" s="33"/>
      <c r="W322" s="33"/>
      <c r="X322" s="33"/>
      <c r="Y322" s="33"/>
      <c r="Z322" s="33"/>
      <c r="AA322" s="33"/>
      <c r="AB322" s="33"/>
      <c r="AC322" s="33"/>
      <c r="AD322" s="33"/>
      <c r="AE322" s="33"/>
      <c r="AR322" s="158" t="s">
        <v>142</v>
      </c>
      <c r="AT322" s="158" t="s">
        <v>138</v>
      </c>
      <c r="AU322" s="158" t="s">
        <v>88</v>
      </c>
      <c r="AY322" s="18" t="s">
        <v>127</v>
      </c>
      <c r="BE322" s="159">
        <f>IF(N322="základní",J322,0)</f>
        <v>0</v>
      </c>
      <c r="BF322" s="159">
        <f>IF(N322="snížená",J322,0)</f>
        <v>0</v>
      </c>
      <c r="BG322" s="159">
        <f>IF(N322="zákl. přenesená",J322,0)</f>
        <v>0</v>
      </c>
      <c r="BH322" s="159">
        <f>IF(N322="sníž. přenesená",J322,0)</f>
        <v>0</v>
      </c>
      <c r="BI322" s="159">
        <f>IF(N322="nulová",J322,0)</f>
        <v>0</v>
      </c>
      <c r="BJ322" s="18" t="s">
        <v>86</v>
      </c>
      <c r="BK322" s="159">
        <f>ROUND(I322*H322,2)</f>
        <v>0</v>
      </c>
      <c r="BL322" s="18" t="s">
        <v>134</v>
      </c>
      <c r="BM322" s="158" t="s">
        <v>703</v>
      </c>
    </row>
    <row r="323" spans="1:65" s="2" customFormat="1">
      <c r="A323" s="33"/>
      <c r="B323" s="34"/>
      <c r="C323" s="33"/>
      <c r="D323" s="160" t="s">
        <v>136</v>
      </c>
      <c r="E323" s="33"/>
      <c r="F323" s="161" t="s">
        <v>702</v>
      </c>
      <c r="G323" s="33"/>
      <c r="H323" s="33"/>
      <c r="I323" s="162"/>
      <c r="J323" s="33"/>
      <c r="K323" s="33"/>
      <c r="L323" s="34"/>
      <c r="M323" s="163"/>
      <c r="N323" s="164"/>
      <c r="O323" s="59"/>
      <c r="P323" s="59"/>
      <c r="Q323" s="59"/>
      <c r="R323" s="59"/>
      <c r="S323" s="59"/>
      <c r="T323" s="60"/>
      <c r="U323" s="33"/>
      <c r="V323" s="33"/>
      <c r="W323" s="33"/>
      <c r="X323" s="33"/>
      <c r="Y323" s="33"/>
      <c r="Z323" s="33"/>
      <c r="AA323" s="33"/>
      <c r="AB323" s="33"/>
      <c r="AC323" s="33"/>
      <c r="AD323" s="33"/>
      <c r="AE323" s="33"/>
      <c r="AT323" s="18" t="s">
        <v>136</v>
      </c>
      <c r="AU323" s="18" t="s">
        <v>88</v>
      </c>
    </row>
    <row r="324" spans="1:65" s="13" customFormat="1">
      <c r="B324" s="181"/>
      <c r="D324" s="160" t="s">
        <v>472</v>
      </c>
      <c r="E324" s="182" t="s">
        <v>1</v>
      </c>
      <c r="F324" s="183" t="s">
        <v>704</v>
      </c>
      <c r="H324" s="184">
        <v>76</v>
      </c>
      <c r="I324" s="185"/>
      <c r="L324" s="181"/>
      <c r="M324" s="186"/>
      <c r="N324" s="187"/>
      <c r="O324" s="187"/>
      <c r="P324" s="187"/>
      <c r="Q324" s="187"/>
      <c r="R324" s="187"/>
      <c r="S324" s="187"/>
      <c r="T324" s="188"/>
      <c r="AT324" s="182" t="s">
        <v>472</v>
      </c>
      <c r="AU324" s="182" t="s">
        <v>88</v>
      </c>
      <c r="AV324" s="13" t="s">
        <v>88</v>
      </c>
      <c r="AW324" s="13" t="s">
        <v>35</v>
      </c>
      <c r="AX324" s="13" t="s">
        <v>78</v>
      </c>
      <c r="AY324" s="182" t="s">
        <v>127</v>
      </c>
    </row>
    <row r="325" spans="1:65" s="13" customFormat="1">
      <c r="B325" s="181"/>
      <c r="D325" s="160" t="s">
        <v>472</v>
      </c>
      <c r="E325" s="182" t="s">
        <v>1</v>
      </c>
      <c r="F325" s="183" t="s">
        <v>705</v>
      </c>
      <c r="H325" s="184">
        <v>100</v>
      </c>
      <c r="I325" s="185"/>
      <c r="L325" s="181"/>
      <c r="M325" s="186"/>
      <c r="N325" s="187"/>
      <c r="O325" s="187"/>
      <c r="P325" s="187"/>
      <c r="Q325" s="187"/>
      <c r="R325" s="187"/>
      <c r="S325" s="187"/>
      <c r="T325" s="188"/>
      <c r="AT325" s="182" t="s">
        <v>472</v>
      </c>
      <c r="AU325" s="182" t="s">
        <v>88</v>
      </c>
      <c r="AV325" s="13" t="s">
        <v>88</v>
      </c>
      <c r="AW325" s="13" t="s">
        <v>35</v>
      </c>
      <c r="AX325" s="13" t="s">
        <v>78</v>
      </c>
      <c r="AY325" s="182" t="s">
        <v>127</v>
      </c>
    </row>
    <row r="326" spans="1:65" s="13" customFormat="1">
      <c r="B326" s="181"/>
      <c r="D326" s="160" t="s">
        <v>472</v>
      </c>
      <c r="E326" s="182" t="s">
        <v>1</v>
      </c>
      <c r="F326" s="183" t="s">
        <v>706</v>
      </c>
      <c r="H326" s="184">
        <v>22</v>
      </c>
      <c r="I326" s="185"/>
      <c r="L326" s="181"/>
      <c r="M326" s="186"/>
      <c r="N326" s="187"/>
      <c r="O326" s="187"/>
      <c r="P326" s="187"/>
      <c r="Q326" s="187"/>
      <c r="R326" s="187"/>
      <c r="S326" s="187"/>
      <c r="T326" s="188"/>
      <c r="AT326" s="182" t="s">
        <v>472</v>
      </c>
      <c r="AU326" s="182" t="s">
        <v>88</v>
      </c>
      <c r="AV326" s="13" t="s">
        <v>88</v>
      </c>
      <c r="AW326" s="13" t="s">
        <v>35</v>
      </c>
      <c r="AX326" s="13" t="s">
        <v>78</v>
      </c>
      <c r="AY326" s="182" t="s">
        <v>127</v>
      </c>
    </row>
    <row r="327" spans="1:65" s="14" customFormat="1">
      <c r="B327" s="189"/>
      <c r="D327" s="160" t="s">
        <v>472</v>
      </c>
      <c r="E327" s="190" t="s">
        <v>1</v>
      </c>
      <c r="F327" s="191" t="s">
        <v>477</v>
      </c>
      <c r="H327" s="192">
        <v>198</v>
      </c>
      <c r="I327" s="193"/>
      <c r="L327" s="189"/>
      <c r="M327" s="194"/>
      <c r="N327" s="195"/>
      <c r="O327" s="195"/>
      <c r="P327" s="195"/>
      <c r="Q327" s="195"/>
      <c r="R327" s="195"/>
      <c r="S327" s="195"/>
      <c r="T327" s="196"/>
      <c r="AT327" s="190" t="s">
        <v>472</v>
      </c>
      <c r="AU327" s="190" t="s">
        <v>88</v>
      </c>
      <c r="AV327" s="14" t="s">
        <v>134</v>
      </c>
      <c r="AW327" s="14" t="s">
        <v>35</v>
      </c>
      <c r="AX327" s="14" t="s">
        <v>86</v>
      </c>
      <c r="AY327" s="190" t="s">
        <v>127</v>
      </c>
    </row>
    <row r="328" spans="1:65" s="2" customFormat="1" ht="16.5" customHeight="1">
      <c r="A328" s="33"/>
      <c r="B328" s="145"/>
      <c r="C328" s="165" t="s">
        <v>350</v>
      </c>
      <c r="D328" s="165" t="s">
        <v>138</v>
      </c>
      <c r="E328" s="166" t="s">
        <v>707</v>
      </c>
      <c r="F328" s="167" t="s">
        <v>708</v>
      </c>
      <c r="G328" s="168" t="s">
        <v>487</v>
      </c>
      <c r="H328" s="169">
        <v>8</v>
      </c>
      <c r="I328" s="170"/>
      <c r="J328" s="171">
        <f>ROUND(I328*H328,2)</f>
        <v>0</v>
      </c>
      <c r="K328" s="172"/>
      <c r="L328" s="173"/>
      <c r="M328" s="174" t="s">
        <v>1</v>
      </c>
      <c r="N328" s="175" t="s">
        <v>43</v>
      </c>
      <c r="O328" s="59"/>
      <c r="P328" s="156">
        <f>O328*H328</f>
        <v>0</v>
      </c>
      <c r="Q328" s="156">
        <v>1E-3</v>
      </c>
      <c r="R328" s="156">
        <f>Q328*H328</f>
        <v>8.0000000000000002E-3</v>
      </c>
      <c r="S328" s="156">
        <v>0</v>
      </c>
      <c r="T328" s="157">
        <f>S328*H328</f>
        <v>0</v>
      </c>
      <c r="U328" s="33"/>
      <c r="V328" s="33"/>
      <c r="W328" s="33"/>
      <c r="X328" s="33"/>
      <c r="Y328" s="33"/>
      <c r="Z328" s="33"/>
      <c r="AA328" s="33"/>
      <c r="AB328" s="33"/>
      <c r="AC328" s="33"/>
      <c r="AD328" s="33"/>
      <c r="AE328" s="33"/>
      <c r="AR328" s="158" t="s">
        <v>142</v>
      </c>
      <c r="AT328" s="158" t="s">
        <v>138</v>
      </c>
      <c r="AU328" s="158" t="s">
        <v>88</v>
      </c>
      <c r="AY328" s="18" t="s">
        <v>127</v>
      </c>
      <c r="BE328" s="159">
        <f>IF(N328="základní",J328,0)</f>
        <v>0</v>
      </c>
      <c r="BF328" s="159">
        <f>IF(N328="snížená",J328,0)</f>
        <v>0</v>
      </c>
      <c r="BG328" s="159">
        <f>IF(N328="zákl. přenesená",J328,0)</f>
        <v>0</v>
      </c>
      <c r="BH328" s="159">
        <f>IF(N328="sníž. přenesená",J328,0)</f>
        <v>0</v>
      </c>
      <c r="BI328" s="159">
        <f>IF(N328="nulová",J328,0)</f>
        <v>0</v>
      </c>
      <c r="BJ328" s="18" t="s">
        <v>86</v>
      </c>
      <c r="BK328" s="159">
        <f>ROUND(I328*H328,2)</f>
        <v>0</v>
      </c>
      <c r="BL328" s="18" t="s">
        <v>134</v>
      </c>
      <c r="BM328" s="158" t="s">
        <v>709</v>
      </c>
    </row>
    <row r="329" spans="1:65" s="2" customFormat="1">
      <c r="A329" s="33"/>
      <c r="B329" s="34"/>
      <c r="C329" s="33"/>
      <c r="D329" s="160" t="s">
        <v>136</v>
      </c>
      <c r="E329" s="33"/>
      <c r="F329" s="161" t="s">
        <v>708</v>
      </c>
      <c r="G329" s="33"/>
      <c r="H329" s="33"/>
      <c r="I329" s="162"/>
      <c r="J329" s="33"/>
      <c r="K329" s="33"/>
      <c r="L329" s="34"/>
      <c r="M329" s="163"/>
      <c r="N329" s="164"/>
      <c r="O329" s="59"/>
      <c r="P329" s="59"/>
      <c r="Q329" s="59"/>
      <c r="R329" s="59"/>
      <c r="S329" s="59"/>
      <c r="T329" s="60"/>
      <c r="U329" s="33"/>
      <c r="V329" s="33"/>
      <c r="W329" s="33"/>
      <c r="X329" s="33"/>
      <c r="Y329" s="33"/>
      <c r="Z329" s="33"/>
      <c r="AA329" s="33"/>
      <c r="AB329" s="33"/>
      <c r="AC329" s="33"/>
      <c r="AD329" s="33"/>
      <c r="AE329" s="33"/>
      <c r="AT329" s="18" t="s">
        <v>136</v>
      </c>
      <c r="AU329" s="18" t="s">
        <v>88</v>
      </c>
    </row>
    <row r="330" spans="1:65" s="2" customFormat="1" ht="24.2" customHeight="1">
      <c r="A330" s="33"/>
      <c r="B330" s="145"/>
      <c r="C330" s="146" t="s">
        <v>354</v>
      </c>
      <c r="D330" s="146" t="s">
        <v>130</v>
      </c>
      <c r="E330" s="147" t="s">
        <v>710</v>
      </c>
      <c r="F330" s="148" t="s">
        <v>711</v>
      </c>
      <c r="G330" s="149" t="s">
        <v>467</v>
      </c>
      <c r="H330" s="150">
        <v>1.4E-2</v>
      </c>
      <c r="I330" s="151"/>
      <c r="J330" s="152">
        <f>ROUND(I330*H330,2)</f>
        <v>0</v>
      </c>
      <c r="K330" s="153"/>
      <c r="L330" s="34"/>
      <c r="M330" s="154" t="s">
        <v>1</v>
      </c>
      <c r="N330" s="155" t="s">
        <v>43</v>
      </c>
      <c r="O330" s="59"/>
      <c r="P330" s="156">
        <f>O330*H330</f>
        <v>0</v>
      </c>
      <c r="Q330" s="156">
        <v>0</v>
      </c>
      <c r="R330" s="156">
        <f>Q330*H330</f>
        <v>0</v>
      </c>
      <c r="S330" s="156">
        <v>0</v>
      </c>
      <c r="T330" s="157">
        <f>S330*H330</f>
        <v>0</v>
      </c>
      <c r="U330" s="33"/>
      <c r="V330" s="33"/>
      <c r="W330" s="33"/>
      <c r="X330" s="33"/>
      <c r="Y330" s="33"/>
      <c r="Z330" s="33"/>
      <c r="AA330" s="33"/>
      <c r="AB330" s="33"/>
      <c r="AC330" s="33"/>
      <c r="AD330" s="33"/>
      <c r="AE330" s="33"/>
      <c r="AR330" s="158" t="s">
        <v>134</v>
      </c>
      <c r="AT330" s="158" t="s">
        <v>130</v>
      </c>
      <c r="AU330" s="158" t="s">
        <v>88</v>
      </c>
      <c r="AY330" s="18" t="s">
        <v>127</v>
      </c>
      <c r="BE330" s="159">
        <f>IF(N330="základní",J330,0)</f>
        <v>0</v>
      </c>
      <c r="BF330" s="159">
        <f>IF(N330="snížená",J330,0)</f>
        <v>0</v>
      </c>
      <c r="BG330" s="159">
        <f>IF(N330="zákl. přenesená",J330,0)</f>
        <v>0</v>
      </c>
      <c r="BH330" s="159">
        <f>IF(N330="sníž. přenesená",J330,0)</f>
        <v>0</v>
      </c>
      <c r="BI330" s="159">
        <f>IF(N330="nulová",J330,0)</f>
        <v>0</v>
      </c>
      <c r="BJ330" s="18" t="s">
        <v>86</v>
      </c>
      <c r="BK330" s="159">
        <f>ROUND(I330*H330,2)</f>
        <v>0</v>
      </c>
      <c r="BL330" s="18" t="s">
        <v>134</v>
      </c>
      <c r="BM330" s="158" t="s">
        <v>712</v>
      </c>
    </row>
    <row r="331" spans="1:65" s="2" customFormat="1" ht="48.75">
      <c r="A331" s="33"/>
      <c r="B331" s="34"/>
      <c r="C331" s="33"/>
      <c r="D331" s="160" t="s">
        <v>136</v>
      </c>
      <c r="E331" s="33"/>
      <c r="F331" s="161" t="s">
        <v>713</v>
      </c>
      <c r="G331" s="33"/>
      <c r="H331" s="33"/>
      <c r="I331" s="162"/>
      <c r="J331" s="33"/>
      <c r="K331" s="33"/>
      <c r="L331" s="34"/>
      <c r="M331" s="163"/>
      <c r="N331" s="164"/>
      <c r="O331" s="59"/>
      <c r="P331" s="59"/>
      <c r="Q331" s="59"/>
      <c r="R331" s="59"/>
      <c r="S331" s="59"/>
      <c r="T331" s="60"/>
      <c r="U331" s="33"/>
      <c r="V331" s="33"/>
      <c r="W331" s="33"/>
      <c r="X331" s="33"/>
      <c r="Y331" s="33"/>
      <c r="Z331" s="33"/>
      <c r="AA331" s="33"/>
      <c r="AB331" s="33"/>
      <c r="AC331" s="33"/>
      <c r="AD331" s="33"/>
      <c r="AE331" s="33"/>
      <c r="AT331" s="18" t="s">
        <v>136</v>
      </c>
      <c r="AU331" s="18" t="s">
        <v>88</v>
      </c>
    </row>
    <row r="332" spans="1:65" s="13" customFormat="1">
      <c r="B332" s="181"/>
      <c r="D332" s="160" t="s">
        <v>472</v>
      </c>
      <c r="E332" s="182" t="s">
        <v>1</v>
      </c>
      <c r="F332" s="183" t="s">
        <v>714</v>
      </c>
      <c r="H332" s="184">
        <v>1.4E-2</v>
      </c>
      <c r="I332" s="185"/>
      <c r="L332" s="181"/>
      <c r="M332" s="186"/>
      <c r="N332" s="187"/>
      <c r="O332" s="187"/>
      <c r="P332" s="187"/>
      <c r="Q332" s="187"/>
      <c r="R332" s="187"/>
      <c r="S332" s="187"/>
      <c r="T332" s="188"/>
      <c r="AT332" s="182" t="s">
        <v>472</v>
      </c>
      <c r="AU332" s="182" t="s">
        <v>88</v>
      </c>
      <c r="AV332" s="13" t="s">
        <v>88</v>
      </c>
      <c r="AW332" s="13" t="s">
        <v>35</v>
      </c>
      <c r="AX332" s="13" t="s">
        <v>86</v>
      </c>
      <c r="AY332" s="182" t="s">
        <v>127</v>
      </c>
    </row>
    <row r="333" spans="1:65" s="2" customFormat="1" ht="24.2" customHeight="1">
      <c r="A333" s="33"/>
      <c r="B333" s="145"/>
      <c r="C333" s="146" t="s">
        <v>358</v>
      </c>
      <c r="D333" s="146" t="s">
        <v>130</v>
      </c>
      <c r="E333" s="147" t="s">
        <v>715</v>
      </c>
      <c r="F333" s="148" t="s">
        <v>716</v>
      </c>
      <c r="G333" s="149" t="s">
        <v>467</v>
      </c>
      <c r="H333" s="150">
        <v>4.4999999999999998E-2</v>
      </c>
      <c r="I333" s="151"/>
      <c r="J333" s="152">
        <f>ROUND(I333*H333,2)</f>
        <v>0</v>
      </c>
      <c r="K333" s="153"/>
      <c r="L333" s="34"/>
      <c r="M333" s="154" t="s">
        <v>1</v>
      </c>
      <c r="N333" s="155" t="s">
        <v>43</v>
      </c>
      <c r="O333" s="59"/>
      <c r="P333" s="156">
        <f>O333*H333</f>
        <v>0</v>
      </c>
      <c r="Q333" s="156">
        <v>0</v>
      </c>
      <c r="R333" s="156">
        <f>Q333*H333</f>
        <v>0</v>
      </c>
      <c r="S333" s="156">
        <v>0</v>
      </c>
      <c r="T333" s="157">
        <f>S333*H333</f>
        <v>0</v>
      </c>
      <c r="U333" s="33"/>
      <c r="V333" s="33"/>
      <c r="W333" s="33"/>
      <c r="X333" s="33"/>
      <c r="Y333" s="33"/>
      <c r="Z333" s="33"/>
      <c r="AA333" s="33"/>
      <c r="AB333" s="33"/>
      <c r="AC333" s="33"/>
      <c r="AD333" s="33"/>
      <c r="AE333" s="33"/>
      <c r="AR333" s="158" t="s">
        <v>134</v>
      </c>
      <c r="AT333" s="158" t="s">
        <v>130</v>
      </c>
      <c r="AU333" s="158" t="s">
        <v>88</v>
      </c>
      <c r="AY333" s="18" t="s">
        <v>127</v>
      </c>
      <c r="BE333" s="159">
        <f>IF(N333="základní",J333,0)</f>
        <v>0</v>
      </c>
      <c r="BF333" s="159">
        <f>IF(N333="snížená",J333,0)</f>
        <v>0</v>
      </c>
      <c r="BG333" s="159">
        <f>IF(N333="zákl. přenesená",J333,0)</f>
        <v>0</v>
      </c>
      <c r="BH333" s="159">
        <f>IF(N333="sníž. přenesená",J333,0)</f>
        <v>0</v>
      </c>
      <c r="BI333" s="159">
        <f>IF(N333="nulová",J333,0)</f>
        <v>0</v>
      </c>
      <c r="BJ333" s="18" t="s">
        <v>86</v>
      </c>
      <c r="BK333" s="159">
        <f>ROUND(I333*H333,2)</f>
        <v>0</v>
      </c>
      <c r="BL333" s="18" t="s">
        <v>134</v>
      </c>
      <c r="BM333" s="158" t="s">
        <v>717</v>
      </c>
    </row>
    <row r="334" spans="1:65" s="2" customFormat="1" ht="39">
      <c r="A334" s="33"/>
      <c r="B334" s="34"/>
      <c r="C334" s="33"/>
      <c r="D334" s="160" t="s">
        <v>136</v>
      </c>
      <c r="E334" s="33"/>
      <c r="F334" s="161" t="s">
        <v>718</v>
      </c>
      <c r="G334" s="33"/>
      <c r="H334" s="33"/>
      <c r="I334" s="162"/>
      <c r="J334" s="33"/>
      <c r="K334" s="33"/>
      <c r="L334" s="34"/>
      <c r="M334" s="163"/>
      <c r="N334" s="164"/>
      <c r="O334" s="59"/>
      <c r="P334" s="59"/>
      <c r="Q334" s="59"/>
      <c r="R334" s="59"/>
      <c r="S334" s="59"/>
      <c r="T334" s="60"/>
      <c r="U334" s="33"/>
      <c r="V334" s="33"/>
      <c r="W334" s="33"/>
      <c r="X334" s="33"/>
      <c r="Y334" s="33"/>
      <c r="Z334" s="33"/>
      <c r="AA334" s="33"/>
      <c r="AB334" s="33"/>
      <c r="AC334" s="33"/>
      <c r="AD334" s="33"/>
      <c r="AE334" s="33"/>
      <c r="AT334" s="18" t="s">
        <v>136</v>
      </c>
      <c r="AU334" s="18" t="s">
        <v>88</v>
      </c>
    </row>
    <row r="335" spans="1:65" s="13" customFormat="1">
      <c r="B335" s="181"/>
      <c r="D335" s="160" t="s">
        <v>472</v>
      </c>
      <c r="E335" s="182" t="s">
        <v>1</v>
      </c>
      <c r="F335" s="183" t="s">
        <v>719</v>
      </c>
      <c r="H335" s="184">
        <v>4.4999999999999998E-2</v>
      </c>
      <c r="I335" s="185"/>
      <c r="L335" s="181"/>
      <c r="M335" s="186"/>
      <c r="N335" s="187"/>
      <c r="O335" s="187"/>
      <c r="P335" s="187"/>
      <c r="Q335" s="187"/>
      <c r="R335" s="187"/>
      <c r="S335" s="187"/>
      <c r="T335" s="188"/>
      <c r="AT335" s="182" t="s">
        <v>472</v>
      </c>
      <c r="AU335" s="182" t="s">
        <v>88</v>
      </c>
      <c r="AV335" s="13" t="s">
        <v>88</v>
      </c>
      <c r="AW335" s="13" t="s">
        <v>35</v>
      </c>
      <c r="AX335" s="13" t="s">
        <v>86</v>
      </c>
      <c r="AY335" s="182" t="s">
        <v>127</v>
      </c>
    </row>
    <row r="336" spans="1:65" s="2" customFormat="1" ht="16.5" customHeight="1">
      <c r="A336" s="33"/>
      <c r="B336" s="145"/>
      <c r="C336" s="146" t="s">
        <v>362</v>
      </c>
      <c r="D336" s="146" t="s">
        <v>130</v>
      </c>
      <c r="E336" s="147" t="s">
        <v>720</v>
      </c>
      <c r="F336" s="148" t="s">
        <v>721</v>
      </c>
      <c r="G336" s="149" t="s">
        <v>147</v>
      </c>
      <c r="H336" s="150">
        <v>11</v>
      </c>
      <c r="I336" s="151"/>
      <c r="J336" s="152">
        <f>ROUND(I336*H336,2)</f>
        <v>0</v>
      </c>
      <c r="K336" s="153"/>
      <c r="L336" s="34"/>
      <c r="M336" s="154" t="s">
        <v>1</v>
      </c>
      <c r="N336" s="155" t="s">
        <v>43</v>
      </c>
      <c r="O336" s="59"/>
      <c r="P336" s="156">
        <f>O336*H336</f>
        <v>0</v>
      </c>
      <c r="Q336" s="156">
        <v>0</v>
      </c>
      <c r="R336" s="156">
        <f>Q336*H336</f>
        <v>0</v>
      </c>
      <c r="S336" s="156">
        <v>0</v>
      </c>
      <c r="T336" s="157">
        <f>S336*H336</f>
        <v>0</v>
      </c>
      <c r="U336" s="33"/>
      <c r="V336" s="33"/>
      <c r="W336" s="33"/>
      <c r="X336" s="33"/>
      <c r="Y336" s="33"/>
      <c r="Z336" s="33"/>
      <c r="AA336" s="33"/>
      <c r="AB336" s="33"/>
      <c r="AC336" s="33"/>
      <c r="AD336" s="33"/>
      <c r="AE336" s="33"/>
      <c r="AR336" s="158" t="s">
        <v>134</v>
      </c>
      <c r="AT336" s="158" t="s">
        <v>130</v>
      </c>
      <c r="AU336" s="158" t="s">
        <v>88</v>
      </c>
      <c r="AY336" s="18" t="s">
        <v>127</v>
      </c>
      <c r="BE336" s="159">
        <f>IF(N336="základní",J336,0)</f>
        <v>0</v>
      </c>
      <c r="BF336" s="159">
        <f>IF(N336="snížená",J336,0)</f>
        <v>0</v>
      </c>
      <c r="BG336" s="159">
        <f>IF(N336="zákl. přenesená",J336,0)</f>
        <v>0</v>
      </c>
      <c r="BH336" s="159">
        <f>IF(N336="sníž. přenesená",J336,0)</f>
        <v>0</v>
      </c>
      <c r="BI336" s="159">
        <f>IF(N336="nulová",J336,0)</f>
        <v>0</v>
      </c>
      <c r="BJ336" s="18" t="s">
        <v>86</v>
      </c>
      <c r="BK336" s="159">
        <f>ROUND(I336*H336,2)</f>
        <v>0</v>
      </c>
      <c r="BL336" s="18" t="s">
        <v>134</v>
      </c>
      <c r="BM336" s="158" t="s">
        <v>722</v>
      </c>
    </row>
    <row r="337" spans="1:65" s="2" customFormat="1" ht="48.75">
      <c r="A337" s="33"/>
      <c r="B337" s="34"/>
      <c r="C337" s="33"/>
      <c r="D337" s="160" t="s">
        <v>136</v>
      </c>
      <c r="E337" s="33"/>
      <c r="F337" s="161" t="s">
        <v>723</v>
      </c>
      <c r="G337" s="33"/>
      <c r="H337" s="33"/>
      <c r="I337" s="162"/>
      <c r="J337" s="33"/>
      <c r="K337" s="33"/>
      <c r="L337" s="34"/>
      <c r="M337" s="163"/>
      <c r="N337" s="164"/>
      <c r="O337" s="59"/>
      <c r="P337" s="59"/>
      <c r="Q337" s="59"/>
      <c r="R337" s="59"/>
      <c r="S337" s="59"/>
      <c r="T337" s="60"/>
      <c r="U337" s="33"/>
      <c r="V337" s="33"/>
      <c r="W337" s="33"/>
      <c r="X337" s="33"/>
      <c r="Y337" s="33"/>
      <c r="Z337" s="33"/>
      <c r="AA337" s="33"/>
      <c r="AB337" s="33"/>
      <c r="AC337" s="33"/>
      <c r="AD337" s="33"/>
      <c r="AE337" s="33"/>
      <c r="AT337" s="18" t="s">
        <v>136</v>
      </c>
      <c r="AU337" s="18" t="s">
        <v>88</v>
      </c>
    </row>
    <row r="338" spans="1:65" s="2" customFormat="1" ht="19.5">
      <c r="A338" s="33"/>
      <c r="B338" s="34"/>
      <c r="C338" s="33"/>
      <c r="D338" s="160" t="s">
        <v>470</v>
      </c>
      <c r="E338" s="33"/>
      <c r="F338" s="180" t="s">
        <v>724</v>
      </c>
      <c r="G338" s="33"/>
      <c r="H338" s="33"/>
      <c r="I338" s="162"/>
      <c r="J338" s="33"/>
      <c r="K338" s="33"/>
      <c r="L338" s="34"/>
      <c r="M338" s="163"/>
      <c r="N338" s="164"/>
      <c r="O338" s="59"/>
      <c r="P338" s="59"/>
      <c r="Q338" s="59"/>
      <c r="R338" s="59"/>
      <c r="S338" s="59"/>
      <c r="T338" s="60"/>
      <c r="U338" s="33"/>
      <c r="V338" s="33"/>
      <c r="W338" s="33"/>
      <c r="X338" s="33"/>
      <c r="Y338" s="33"/>
      <c r="Z338" s="33"/>
      <c r="AA338" s="33"/>
      <c r="AB338" s="33"/>
      <c r="AC338" s="33"/>
      <c r="AD338" s="33"/>
      <c r="AE338" s="33"/>
      <c r="AT338" s="18" t="s">
        <v>470</v>
      </c>
      <c r="AU338" s="18" t="s">
        <v>88</v>
      </c>
    </row>
    <row r="339" spans="1:65" s="13" customFormat="1">
      <c r="B339" s="181"/>
      <c r="D339" s="160" t="s">
        <v>472</v>
      </c>
      <c r="E339" s="182" t="s">
        <v>1</v>
      </c>
      <c r="F339" s="183" t="s">
        <v>725</v>
      </c>
      <c r="H339" s="184">
        <v>11</v>
      </c>
      <c r="I339" s="185"/>
      <c r="L339" s="181"/>
      <c r="M339" s="186"/>
      <c r="N339" s="187"/>
      <c r="O339" s="187"/>
      <c r="P339" s="187"/>
      <c r="Q339" s="187"/>
      <c r="R339" s="187"/>
      <c r="S339" s="187"/>
      <c r="T339" s="188"/>
      <c r="AT339" s="182" t="s">
        <v>472</v>
      </c>
      <c r="AU339" s="182" t="s">
        <v>88</v>
      </c>
      <c r="AV339" s="13" t="s">
        <v>88</v>
      </c>
      <c r="AW339" s="13" t="s">
        <v>35</v>
      </c>
      <c r="AX339" s="13" t="s">
        <v>86</v>
      </c>
      <c r="AY339" s="182" t="s">
        <v>127</v>
      </c>
    </row>
    <row r="340" spans="1:65" s="2" customFormat="1" ht="24.2" customHeight="1">
      <c r="A340" s="33"/>
      <c r="B340" s="145"/>
      <c r="C340" s="165" t="s">
        <v>366</v>
      </c>
      <c r="D340" s="165" t="s">
        <v>138</v>
      </c>
      <c r="E340" s="166" t="s">
        <v>726</v>
      </c>
      <c r="F340" s="167" t="s">
        <v>727</v>
      </c>
      <c r="G340" s="168" t="s">
        <v>141</v>
      </c>
      <c r="H340" s="169">
        <v>4</v>
      </c>
      <c r="I340" s="170"/>
      <c r="J340" s="171">
        <f>ROUND(I340*H340,2)</f>
        <v>0</v>
      </c>
      <c r="K340" s="172"/>
      <c r="L340" s="173"/>
      <c r="M340" s="174" t="s">
        <v>1</v>
      </c>
      <c r="N340" s="175" t="s">
        <v>43</v>
      </c>
      <c r="O340" s="59"/>
      <c r="P340" s="156">
        <f>O340*H340</f>
        <v>0</v>
      </c>
      <c r="Q340" s="156">
        <v>0.24912999999999999</v>
      </c>
      <c r="R340" s="156">
        <f>Q340*H340</f>
        <v>0.99651999999999996</v>
      </c>
      <c r="S340" s="156">
        <v>0</v>
      </c>
      <c r="T340" s="157">
        <f>S340*H340</f>
        <v>0</v>
      </c>
      <c r="U340" s="33"/>
      <c r="V340" s="33"/>
      <c r="W340" s="33"/>
      <c r="X340" s="33"/>
      <c r="Y340" s="33"/>
      <c r="Z340" s="33"/>
      <c r="AA340" s="33"/>
      <c r="AB340" s="33"/>
      <c r="AC340" s="33"/>
      <c r="AD340" s="33"/>
      <c r="AE340" s="33"/>
      <c r="AR340" s="158" t="s">
        <v>142</v>
      </c>
      <c r="AT340" s="158" t="s">
        <v>138</v>
      </c>
      <c r="AU340" s="158" t="s">
        <v>88</v>
      </c>
      <c r="AY340" s="18" t="s">
        <v>127</v>
      </c>
      <c r="BE340" s="159">
        <f>IF(N340="základní",J340,0)</f>
        <v>0</v>
      </c>
      <c r="BF340" s="159">
        <f>IF(N340="snížená",J340,0)</f>
        <v>0</v>
      </c>
      <c r="BG340" s="159">
        <f>IF(N340="zákl. přenesená",J340,0)</f>
        <v>0</v>
      </c>
      <c r="BH340" s="159">
        <f>IF(N340="sníž. přenesená",J340,0)</f>
        <v>0</v>
      </c>
      <c r="BI340" s="159">
        <f>IF(N340="nulová",J340,0)</f>
        <v>0</v>
      </c>
      <c r="BJ340" s="18" t="s">
        <v>86</v>
      </c>
      <c r="BK340" s="159">
        <f>ROUND(I340*H340,2)</f>
        <v>0</v>
      </c>
      <c r="BL340" s="18" t="s">
        <v>134</v>
      </c>
      <c r="BM340" s="158" t="s">
        <v>728</v>
      </c>
    </row>
    <row r="341" spans="1:65" s="2" customFormat="1" ht="19.5">
      <c r="A341" s="33"/>
      <c r="B341" s="34"/>
      <c r="C341" s="33"/>
      <c r="D341" s="160" t="s">
        <v>136</v>
      </c>
      <c r="E341" s="33"/>
      <c r="F341" s="161" t="s">
        <v>727</v>
      </c>
      <c r="G341" s="33"/>
      <c r="H341" s="33"/>
      <c r="I341" s="162"/>
      <c r="J341" s="33"/>
      <c r="K341" s="33"/>
      <c r="L341" s="34"/>
      <c r="M341" s="163"/>
      <c r="N341" s="164"/>
      <c r="O341" s="59"/>
      <c r="P341" s="59"/>
      <c r="Q341" s="59"/>
      <c r="R341" s="59"/>
      <c r="S341" s="59"/>
      <c r="T341" s="60"/>
      <c r="U341" s="33"/>
      <c r="V341" s="33"/>
      <c r="W341" s="33"/>
      <c r="X341" s="33"/>
      <c r="Y341" s="33"/>
      <c r="Z341" s="33"/>
      <c r="AA341" s="33"/>
      <c r="AB341" s="33"/>
      <c r="AC341" s="33"/>
      <c r="AD341" s="33"/>
      <c r="AE341" s="33"/>
      <c r="AT341" s="18" t="s">
        <v>136</v>
      </c>
      <c r="AU341" s="18" t="s">
        <v>88</v>
      </c>
    </row>
    <row r="342" spans="1:65" s="2" customFormat="1" ht="24.2" customHeight="1">
      <c r="A342" s="33"/>
      <c r="B342" s="145"/>
      <c r="C342" s="165" t="s">
        <v>370</v>
      </c>
      <c r="D342" s="165" t="s">
        <v>138</v>
      </c>
      <c r="E342" s="166" t="s">
        <v>729</v>
      </c>
      <c r="F342" s="167" t="s">
        <v>730</v>
      </c>
      <c r="G342" s="168" t="s">
        <v>141</v>
      </c>
      <c r="H342" s="169">
        <v>2</v>
      </c>
      <c r="I342" s="170"/>
      <c r="J342" s="171">
        <f>ROUND(I342*H342,2)</f>
        <v>0</v>
      </c>
      <c r="K342" s="172"/>
      <c r="L342" s="173"/>
      <c r="M342" s="174" t="s">
        <v>1</v>
      </c>
      <c r="N342" s="175" t="s">
        <v>43</v>
      </c>
      <c r="O342" s="59"/>
      <c r="P342" s="156">
        <f>O342*H342</f>
        <v>0</v>
      </c>
      <c r="Q342" s="156">
        <v>0.32</v>
      </c>
      <c r="R342" s="156">
        <f>Q342*H342</f>
        <v>0.64</v>
      </c>
      <c r="S342" s="156">
        <v>0</v>
      </c>
      <c r="T342" s="157">
        <f>S342*H342</f>
        <v>0</v>
      </c>
      <c r="U342" s="33"/>
      <c r="V342" s="33"/>
      <c r="W342" s="33"/>
      <c r="X342" s="33"/>
      <c r="Y342" s="33"/>
      <c r="Z342" s="33"/>
      <c r="AA342" s="33"/>
      <c r="AB342" s="33"/>
      <c r="AC342" s="33"/>
      <c r="AD342" s="33"/>
      <c r="AE342" s="33"/>
      <c r="AR342" s="158" t="s">
        <v>142</v>
      </c>
      <c r="AT342" s="158" t="s">
        <v>138</v>
      </c>
      <c r="AU342" s="158" t="s">
        <v>88</v>
      </c>
      <c r="AY342" s="18" t="s">
        <v>127</v>
      </c>
      <c r="BE342" s="159">
        <f>IF(N342="základní",J342,0)</f>
        <v>0</v>
      </c>
      <c r="BF342" s="159">
        <f>IF(N342="snížená",J342,0)</f>
        <v>0</v>
      </c>
      <c r="BG342" s="159">
        <f>IF(N342="zákl. přenesená",J342,0)</f>
        <v>0</v>
      </c>
      <c r="BH342" s="159">
        <f>IF(N342="sníž. přenesená",J342,0)</f>
        <v>0</v>
      </c>
      <c r="BI342" s="159">
        <f>IF(N342="nulová",J342,0)</f>
        <v>0</v>
      </c>
      <c r="BJ342" s="18" t="s">
        <v>86</v>
      </c>
      <c r="BK342" s="159">
        <f>ROUND(I342*H342,2)</f>
        <v>0</v>
      </c>
      <c r="BL342" s="18" t="s">
        <v>134</v>
      </c>
      <c r="BM342" s="158" t="s">
        <v>731</v>
      </c>
    </row>
    <row r="343" spans="1:65" s="2" customFormat="1" ht="19.5">
      <c r="A343" s="33"/>
      <c r="B343" s="34"/>
      <c r="C343" s="33"/>
      <c r="D343" s="160" t="s">
        <v>136</v>
      </c>
      <c r="E343" s="33"/>
      <c r="F343" s="161" t="s">
        <v>730</v>
      </c>
      <c r="G343" s="33"/>
      <c r="H343" s="33"/>
      <c r="I343" s="162"/>
      <c r="J343" s="33"/>
      <c r="K343" s="33"/>
      <c r="L343" s="34"/>
      <c r="M343" s="163"/>
      <c r="N343" s="164"/>
      <c r="O343" s="59"/>
      <c r="P343" s="59"/>
      <c r="Q343" s="59"/>
      <c r="R343" s="59"/>
      <c r="S343" s="59"/>
      <c r="T343" s="60"/>
      <c r="U343" s="33"/>
      <c r="V343" s="33"/>
      <c r="W343" s="33"/>
      <c r="X343" s="33"/>
      <c r="Y343" s="33"/>
      <c r="Z343" s="33"/>
      <c r="AA343" s="33"/>
      <c r="AB343" s="33"/>
      <c r="AC343" s="33"/>
      <c r="AD343" s="33"/>
      <c r="AE343" s="33"/>
      <c r="AT343" s="18" t="s">
        <v>136</v>
      </c>
      <c r="AU343" s="18" t="s">
        <v>88</v>
      </c>
    </row>
    <row r="344" spans="1:65" s="2" customFormat="1" ht="16.5" customHeight="1">
      <c r="A344" s="33"/>
      <c r="B344" s="145"/>
      <c r="C344" s="146" t="s">
        <v>375</v>
      </c>
      <c r="D344" s="146" t="s">
        <v>130</v>
      </c>
      <c r="E344" s="147" t="s">
        <v>732</v>
      </c>
      <c r="F344" s="148" t="s">
        <v>733</v>
      </c>
      <c r="G344" s="149" t="s">
        <v>141</v>
      </c>
      <c r="H344" s="150">
        <v>68</v>
      </c>
      <c r="I344" s="151"/>
      <c r="J344" s="152">
        <f>ROUND(I344*H344,2)</f>
        <v>0</v>
      </c>
      <c r="K344" s="153"/>
      <c r="L344" s="34"/>
      <c r="M344" s="154" t="s">
        <v>1</v>
      </c>
      <c r="N344" s="155" t="s">
        <v>43</v>
      </c>
      <c r="O344" s="59"/>
      <c r="P344" s="156">
        <f>O344*H344</f>
        <v>0</v>
      </c>
      <c r="Q344" s="156">
        <v>0</v>
      </c>
      <c r="R344" s="156">
        <f>Q344*H344</f>
        <v>0</v>
      </c>
      <c r="S344" s="156">
        <v>0</v>
      </c>
      <c r="T344" s="157">
        <f>S344*H344</f>
        <v>0</v>
      </c>
      <c r="U344" s="33"/>
      <c r="V344" s="33"/>
      <c r="W344" s="33"/>
      <c r="X344" s="33"/>
      <c r="Y344" s="33"/>
      <c r="Z344" s="33"/>
      <c r="AA344" s="33"/>
      <c r="AB344" s="33"/>
      <c r="AC344" s="33"/>
      <c r="AD344" s="33"/>
      <c r="AE344" s="33"/>
      <c r="AR344" s="158" t="s">
        <v>134</v>
      </c>
      <c r="AT344" s="158" t="s">
        <v>130</v>
      </c>
      <c r="AU344" s="158" t="s">
        <v>88</v>
      </c>
      <c r="AY344" s="18" t="s">
        <v>127</v>
      </c>
      <c r="BE344" s="159">
        <f>IF(N344="základní",J344,0)</f>
        <v>0</v>
      </c>
      <c r="BF344" s="159">
        <f>IF(N344="snížená",J344,0)</f>
        <v>0</v>
      </c>
      <c r="BG344" s="159">
        <f>IF(N344="zákl. přenesená",J344,0)</f>
        <v>0</v>
      </c>
      <c r="BH344" s="159">
        <f>IF(N344="sníž. přenesená",J344,0)</f>
        <v>0</v>
      </c>
      <c r="BI344" s="159">
        <f>IF(N344="nulová",J344,0)</f>
        <v>0</v>
      </c>
      <c r="BJ344" s="18" t="s">
        <v>86</v>
      </c>
      <c r="BK344" s="159">
        <f>ROUND(I344*H344,2)</f>
        <v>0</v>
      </c>
      <c r="BL344" s="18" t="s">
        <v>134</v>
      </c>
      <c r="BM344" s="158" t="s">
        <v>734</v>
      </c>
    </row>
    <row r="345" spans="1:65" s="2" customFormat="1" ht="29.25">
      <c r="A345" s="33"/>
      <c r="B345" s="34"/>
      <c r="C345" s="33"/>
      <c r="D345" s="160" t="s">
        <v>136</v>
      </c>
      <c r="E345" s="33"/>
      <c r="F345" s="161" t="s">
        <v>735</v>
      </c>
      <c r="G345" s="33"/>
      <c r="H345" s="33"/>
      <c r="I345" s="162"/>
      <c r="J345" s="33"/>
      <c r="K345" s="33"/>
      <c r="L345" s="34"/>
      <c r="M345" s="163"/>
      <c r="N345" s="164"/>
      <c r="O345" s="59"/>
      <c r="P345" s="59"/>
      <c r="Q345" s="59"/>
      <c r="R345" s="59"/>
      <c r="S345" s="59"/>
      <c r="T345" s="60"/>
      <c r="U345" s="33"/>
      <c r="V345" s="33"/>
      <c r="W345" s="33"/>
      <c r="X345" s="33"/>
      <c r="Y345" s="33"/>
      <c r="Z345" s="33"/>
      <c r="AA345" s="33"/>
      <c r="AB345" s="33"/>
      <c r="AC345" s="33"/>
      <c r="AD345" s="33"/>
      <c r="AE345" s="33"/>
      <c r="AT345" s="18" t="s">
        <v>136</v>
      </c>
      <c r="AU345" s="18" t="s">
        <v>88</v>
      </c>
    </row>
    <row r="346" spans="1:65" s="2" customFormat="1" ht="19.5">
      <c r="A346" s="33"/>
      <c r="B346" s="34"/>
      <c r="C346" s="33"/>
      <c r="D346" s="160" t="s">
        <v>470</v>
      </c>
      <c r="E346" s="33"/>
      <c r="F346" s="180" t="s">
        <v>736</v>
      </c>
      <c r="G346" s="33"/>
      <c r="H346" s="33"/>
      <c r="I346" s="162"/>
      <c r="J346" s="33"/>
      <c r="K346" s="33"/>
      <c r="L346" s="34"/>
      <c r="M346" s="163"/>
      <c r="N346" s="164"/>
      <c r="O346" s="59"/>
      <c r="P346" s="59"/>
      <c r="Q346" s="59"/>
      <c r="R346" s="59"/>
      <c r="S346" s="59"/>
      <c r="T346" s="60"/>
      <c r="U346" s="33"/>
      <c r="V346" s="33"/>
      <c r="W346" s="33"/>
      <c r="X346" s="33"/>
      <c r="Y346" s="33"/>
      <c r="Z346" s="33"/>
      <c r="AA346" s="33"/>
      <c r="AB346" s="33"/>
      <c r="AC346" s="33"/>
      <c r="AD346" s="33"/>
      <c r="AE346" s="33"/>
      <c r="AT346" s="18" t="s">
        <v>470</v>
      </c>
      <c r="AU346" s="18" t="s">
        <v>88</v>
      </c>
    </row>
    <row r="347" spans="1:65" s="2" customFormat="1" ht="24.2" customHeight="1">
      <c r="A347" s="33"/>
      <c r="B347" s="145"/>
      <c r="C347" s="146" t="s">
        <v>380</v>
      </c>
      <c r="D347" s="146" t="s">
        <v>130</v>
      </c>
      <c r="E347" s="147" t="s">
        <v>737</v>
      </c>
      <c r="F347" s="148" t="s">
        <v>738</v>
      </c>
      <c r="G347" s="149" t="s">
        <v>467</v>
      </c>
      <c r="H347" s="150">
        <v>0.14599999999999999</v>
      </c>
      <c r="I347" s="151"/>
      <c r="J347" s="152">
        <f>ROUND(I347*H347,2)</f>
        <v>0</v>
      </c>
      <c r="K347" s="153"/>
      <c r="L347" s="34"/>
      <c r="M347" s="154" t="s">
        <v>1</v>
      </c>
      <c r="N347" s="155" t="s">
        <v>43</v>
      </c>
      <c r="O347" s="59"/>
      <c r="P347" s="156">
        <f>O347*H347</f>
        <v>0</v>
      </c>
      <c r="Q347" s="156">
        <v>0</v>
      </c>
      <c r="R347" s="156">
        <f>Q347*H347</f>
        <v>0</v>
      </c>
      <c r="S347" s="156">
        <v>0</v>
      </c>
      <c r="T347" s="157">
        <f>S347*H347</f>
        <v>0</v>
      </c>
      <c r="U347" s="33"/>
      <c r="V347" s="33"/>
      <c r="W347" s="33"/>
      <c r="X347" s="33"/>
      <c r="Y347" s="33"/>
      <c r="Z347" s="33"/>
      <c r="AA347" s="33"/>
      <c r="AB347" s="33"/>
      <c r="AC347" s="33"/>
      <c r="AD347" s="33"/>
      <c r="AE347" s="33"/>
      <c r="AR347" s="158" t="s">
        <v>134</v>
      </c>
      <c r="AT347" s="158" t="s">
        <v>130</v>
      </c>
      <c r="AU347" s="158" t="s">
        <v>88</v>
      </c>
      <c r="AY347" s="18" t="s">
        <v>127</v>
      </c>
      <c r="BE347" s="159">
        <f>IF(N347="základní",J347,0)</f>
        <v>0</v>
      </c>
      <c r="BF347" s="159">
        <f>IF(N347="snížená",J347,0)</f>
        <v>0</v>
      </c>
      <c r="BG347" s="159">
        <f>IF(N347="zákl. přenesená",J347,0)</f>
        <v>0</v>
      </c>
      <c r="BH347" s="159">
        <f>IF(N347="sníž. přenesená",J347,0)</f>
        <v>0</v>
      </c>
      <c r="BI347" s="159">
        <f>IF(N347="nulová",J347,0)</f>
        <v>0</v>
      </c>
      <c r="BJ347" s="18" t="s">
        <v>86</v>
      </c>
      <c r="BK347" s="159">
        <f>ROUND(I347*H347,2)</f>
        <v>0</v>
      </c>
      <c r="BL347" s="18" t="s">
        <v>134</v>
      </c>
      <c r="BM347" s="158" t="s">
        <v>739</v>
      </c>
    </row>
    <row r="348" spans="1:65" s="2" customFormat="1" ht="87.75">
      <c r="A348" s="33"/>
      <c r="B348" s="34"/>
      <c r="C348" s="33"/>
      <c r="D348" s="160" t="s">
        <v>136</v>
      </c>
      <c r="E348" s="33"/>
      <c r="F348" s="161" t="s">
        <v>740</v>
      </c>
      <c r="G348" s="33"/>
      <c r="H348" s="33"/>
      <c r="I348" s="162"/>
      <c r="J348" s="33"/>
      <c r="K348" s="33"/>
      <c r="L348" s="34"/>
      <c r="M348" s="163"/>
      <c r="N348" s="164"/>
      <c r="O348" s="59"/>
      <c r="P348" s="59"/>
      <c r="Q348" s="59"/>
      <c r="R348" s="59"/>
      <c r="S348" s="59"/>
      <c r="T348" s="60"/>
      <c r="U348" s="33"/>
      <c r="V348" s="33"/>
      <c r="W348" s="33"/>
      <c r="X348" s="33"/>
      <c r="Y348" s="33"/>
      <c r="Z348" s="33"/>
      <c r="AA348" s="33"/>
      <c r="AB348" s="33"/>
      <c r="AC348" s="33"/>
      <c r="AD348" s="33"/>
      <c r="AE348" s="33"/>
      <c r="AT348" s="18" t="s">
        <v>136</v>
      </c>
      <c r="AU348" s="18" t="s">
        <v>88</v>
      </c>
    </row>
    <row r="349" spans="1:65" s="2" customFormat="1" ht="19.5">
      <c r="A349" s="33"/>
      <c r="B349" s="34"/>
      <c r="C349" s="33"/>
      <c r="D349" s="160" t="s">
        <v>470</v>
      </c>
      <c r="E349" s="33"/>
      <c r="F349" s="180" t="s">
        <v>471</v>
      </c>
      <c r="G349" s="33"/>
      <c r="H349" s="33"/>
      <c r="I349" s="162"/>
      <c r="J349" s="33"/>
      <c r="K349" s="33"/>
      <c r="L349" s="34"/>
      <c r="M349" s="163"/>
      <c r="N349" s="164"/>
      <c r="O349" s="59"/>
      <c r="P349" s="59"/>
      <c r="Q349" s="59"/>
      <c r="R349" s="59"/>
      <c r="S349" s="59"/>
      <c r="T349" s="60"/>
      <c r="U349" s="33"/>
      <c r="V349" s="33"/>
      <c r="W349" s="33"/>
      <c r="X349" s="33"/>
      <c r="Y349" s="33"/>
      <c r="Z349" s="33"/>
      <c r="AA349" s="33"/>
      <c r="AB349" s="33"/>
      <c r="AC349" s="33"/>
      <c r="AD349" s="33"/>
      <c r="AE349" s="33"/>
      <c r="AT349" s="18" t="s">
        <v>470</v>
      </c>
      <c r="AU349" s="18" t="s">
        <v>88</v>
      </c>
    </row>
    <row r="350" spans="1:65" s="13" customFormat="1">
      <c r="B350" s="181"/>
      <c r="D350" s="160" t="s">
        <v>472</v>
      </c>
      <c r="E350" s="182" t="s">
        <v>1</v>
      </c>
      <c r="F350" s="183" t="s">
        <v>741</v>
      </c>
      <c r="H350" s="184">
        <v>8.5000000000000006E-2</v>
      </c>
      <c r="I350" s="185"/>
      <c r="L350" s="181"/>
      <c r="M350" s="186"/>
      <c r="N350" s="187"/>
      <c r="O350" s="187"/>
      <c r="P350" s="187"/>
      <c r="Q350" s="187"/>
      <c r="R350" s="187"/>
      <c r="S350" s="187"/>
      <c r="T350" s="188"/>
      <c r="AT350" s="182" t="s">
        <v>472</v>
      </c>
      <c r="AU350" s="182" t="s">
        <v>88</v>
      </c>
      <c r="AV350" s="13" t="s">
        <v>88</v>
      </c>
      <c r="AW350" s="13" t="s">
        <v>35</v>
      </c>
      <c r="AX350" s="13" t="s">
        <v>78</v>
      </c>
      <c r="AY350" s="182" t="s">
        <v>127</v>
      </c>
    </row>
    <row r="351" spans="1:65" s="13" customFormat="1">
      <c r="B351" s="181"/>
      <c r="D351" s="160" t="s">
        <v>472</v>
      </c>
      <c r="E351" s="182" t="s">
        <v>1</v>
      </c>
      <c r="F351" s="183" t="s">
        <v>474</v>
      </c>
      <c r="H351" s="184">
        <v>2.5000000000000001E-2</v>
      </c>
      <c r="I351" s="185"/>
      <c r="L351" s="181"/>
      <c r="M351" s="186"/>
      <c r="N351" s="187"/>
      <c r="O351" s="187"/>
      <c r="P351" s="187"/>
      <c r="Q351" s="187"/>
      <c r="R351" s="187"/>
      <c r="S351" s="187"/>
      <c r="T351" s="188"/>
      <c r="AT351" s="182" t="s">
        <v>472</v>
      </c>
      <c r="AU351" s="182" t="s">
        <v>88</v>
      </c>
      <c r="AV351" s="13" t="s">
        <v>88</v>
      </c>
      <c r="AW351" s="13" t="s">
        <v>35</v>
      </c>
      <c r="AX351" s="13" t="s">
        <v>78</v>
      </c>
      <c r="AY351" s="182" t="s">
        <v>127</v>
      </c>
    </row>
    <row r="352" spans="1:65" s="13" customFormat="1">
      <c r="B352" s="181"/>
      <c r="D352" s="160" t="s">
        <v>472</v>
      </c>
      <c r="E352" s="182" t="s">
        <v>1</v>
      </c>
      <c r="F352" s="183" t="s">
        <v>475</v>
      </c>
      <c r="H352" s="184">
        <v>3.5999999999999997E-2</v>
      </c>
      <c r="I352" s="185"/>
      <c r="L352" s="181"/>
      <c r="M352" s="186"/>
      <c r="N352" s="187"/>
      <c r="O352" s="187"/>
      <c r="P352" s="187"/>
      <c r="Q352" s="187"/>
      <c r="R352" s="187"/>
      <c r="S352" s="187"/>
      <c r="T352" s="188"/>
      <c r="AT352" s="182" t="s">
        <v>472</v>
      </c>
      <c r="AU352" s="182" t="s">
        <v>88</v>
      </c>
      <c r="AV352" s="13" t="s">
        <v>88</v>
      </c>
      <c r="AW352" s="13" t="s">
        <v>35</v>
      </c>
      <c r="AX352" s="13" t="s">
        <v>78</v>
      </c>
      <c r="AY352" s="182" t="s">
        <v>127</v>
      </c>
    </row>
    <row r="353" spans="1:65" s="14" customFormat="1">
      <c r="B353" s="189"/>
      <c r="D353" s="160" t="s">
        <v>472</v>
      </c>
      <c r="E353" s="190" t="s">
        <v>1</v>
      </c>
      <c r="F353" s="191" t="s">
        <v>477</v>
      </c>
      <c r="H353" s="192">
        <v>0.14599999999999999</v>
      </c>
      <c r="I353" s="193"/>
      <c r="L353" s="189"/>
      <c r="M353" s="194"/>
      <c r="N353" s="195"/>
      <c r="O353" s="195"/>
      <c r="P353" s="195"/>
      <c r="Q353" s="195"/>
      <c r="R353" s="195"/>
      <c r="S353" s="195"/>
      <c r="T353" s="196"/>
      <c r="AT353" s="190" t="s">
        <v>472</v>
      </c>
      <c r="AU353" s="190" t="s">
        <v>88</v>
      </c>
      <c r="AV353" s="14" t="s">
        <v>134</v>
      </c>
      <c r="AW353" s="14" t="s">
        <v>35</v>
      </c>
      <c r="AX353" s="14" t="s">
        <v>86</v>
      </c>
      <c r="AY353" s="190" t="s">
        <v>127</v>
      </c>
    </row>
    <row r="354" spans="1:65" s="2" customFormat="1" ht="24.2" customHeight="1">
      <c r="A354" s="33"/>
      <c r="B354" s="145"/>
      <c r="C354" s="146" t="s">
        <v>385</v>
      </c>
      <c r="D354" s="146" t="s">
        <v>130</v>
      </c>
      <c r="E354" s="147" t="s">
        <v>742</v>
      </c>
      <c r="F354" s="148" t="s">
        <v>743</v>
      </c>
      <c r="G354" s="149" t="s">
        <v>467</v>
      </c>
      <c r="H354" s="150">
        <v>6.0000000000000001E-3</v>
      </c>
      <c r="I354" s="151"/>
      <c r="J354" s="152">
        <f>ROUND(I354*H354,2)</f>
        <v>0</v>
      </c>
      <c r="K354" s="153"/>
      <c r="L354" s="34"/>
      <c r="M354" s="154" t="s">
        <v>1</v>
      </c>
      <c r="N354" s="155" t="s">
        <v>43</v>
      </c>
      <c r="O354" s="59"/>
      <c r="P354" s="156">
        <f>O354*H354</f>
        <v>0</v>
      </c>
      <c r="Q354" s="156">
        <v>0</v>
      </c>
      <c r="R354" s="156">
        <f>Q354*H354</f>
        <v>0</v>
      </c>
      <c r="S354" s="156">
        <v>0</v>
      </c>
      <c r="T354" s="157">
        <f>S354*H354</f>
        <v>0</v>
      </c>
      <c r="U354" s="33"/>
      <c r="V354" s="33"/>
      <c r="W354" s="33"/>
      <c r="X354" s="33"/>
      <c r="Y354" s="33"/>
      <c r="Z354" s="33"/>
      <c r="AA354" s="33"/>
      <c r="AB354" s="33"/>
      <c r="AC354" s="33"/>
      <c r="AD354" s="33"/>
      <c r="AE354" s="33"/>
      <c r="AR354" s="158" t="s">
        <v>134</v>
      </c>
      <c r="AT354" s="158" t="s">
        <v>130</v>
      </c>
      <c r="AU354" s="158" t="s">
        <v>88</v>
      </c>
      <c r="AY354" s="18" t="s">
        <v>127</v>
      </c>
      <c r="BE354" s="159">
        <f>IF(N354="základní",J354,0)</f>
        <v>0</v>
      </c>
      <c r="BF354" s="159">
        <f>IF(N354="snížená",J354,0)</f>
        <v>0</v>
      </c>
      <c r="BG354" s="159">
        <f>IF(N354="zákl. přenesená",J354,0)</f>
        <v>0</v>
      </c>
      <c r="BH354" s="159">
        <f>IF(N354="sníž. přenesená",J354,0)</f>
        <v>0</v>
      </c>
      <c r="BI354" s="159">
        <f>IF(N354="nulová",J354,0)</f>
        <v>0</v>
      </c>
      <c r="BJ354" s="18" t="s">
        <v>86</v>
      </c>
      <c r="BK354" s="159">
        <f>ROUND(I354*H354,2)</f>
        <v>0</v>
      </c>
      <c r="BL354" s="18" t="s">
        <v>134</v>
      </c>
      <c r="BM354" s="158" t="s">
        <v>744</v>
      </c>
    </row>
    <row r="355" spans="1:65" s="2" customFormat="1" ht="78">
      <c r="A355" s="33"/>
      <c r="B355" s="34"/>
      <c r="C355" s="33"/>
      <c r="D355" s="160" t="s">
        <v>136</v>
      </c>
      <c r="E355" s="33"/>
      <c r="F355" s="161" t="s">
        <v>745</v>
      </c>
      <c r="G355" s="33"/>
      <c r="H355" s="33"/>
      <c r="I355" s="162"/>
      <c r="J355" s="33"/>
      <c r="K355" s="33"/>
      <c r="L355" s="34"/>
      <c r="M355" s="163"/>
      <c r="N355" s="164"/>
      <c r="O355" s="59"/>
      <c r="P355" s="59"/>
      <c r="Q355" s="59"/>
      <c r="R355" s="59"/>
      <c r="S355" s="59"/>
      <c r="T355" s="60"/>
      <c r="U355" s="33"/>
      <c r="V355" s="33"/>
      <c r="W355" s="33"/>
      <c r="X355" s="33"/>
      <c r="Y355" s="33"/>
      <c r="Z355" s="33"/>
      <c r="AA355" s="33"/>
      <c r="AB355" s="33"/>
      <c r="AC355" s="33"/>
      <c r="AD355" s="33"/>
      <c r="AE355" s="33"/>
      <c r="AT355" s="18" t="s">
        <v>136</v>
      </c>
      <c r="AU355" s="18" t="s">
        <v>88</v>
      </c>
    </row>
    <row r="356" spans="1:65" s="2" customFormat="1" ht="19.5">
      <c r="A356" s="33"/>
      <c r="B356" s="34"/>
      <c r="C356" s="33"/>
      <c r="D356" s="160" t="s">
        <v>470</v>
      </c>
      <c r="E356" s="33"/>
      <c r="F356" s="180" t="s">
        <v>471</v>
      </c>
      <c r="G356" s="33"/>
      <c r="H356" s="33"/>
      <c r="I356" s="162"/>
      <c r="J356" s="33"/>
      <c r="K356" s="33"/>
      <c r="L356" s="34"/>
      <c r="M356" s="163"/>
      <c r="N356" s="164"/>
      <c r="O356" s="59"/>
      <c r="P356" s="59"/>
      <c r="Q356" s="59"/>
      <c r="R356" s="59"/>
      <c r="S356" s="59"/>
      <c r="T356" s="60"/>
      <c r="U356" s="33"/>
      <c r="V356" s="33"/>
      <c r="W356" s="33"/>
      <c r="X356" s="33"/>
      <c r="Y356" s="33"/>
      <c r="Z356" s="33"/>
      <c r="AA356" s="33"/>
      <c r="AB356" s="33"/>
      <c r="AC356" s="33"/>
      <c r="AD356" s="33"/>
      <c r="AE356" s="33"/>
      <c r="AT356" s="18" t="s">
        <v>470</v>
      </c>
      <c r="AU356" s="18" t="s">
        <v>88</v>
      </c>
    </row>
    <row r="357" spans="1:65" s="13" customFormat="1">
      <c r="B357" s="181"/>
      <c r="D357" s="160" t="s">
        <v>472</v>
      </c>
      <c r="E357" s="182" t="s">
        <v>1</v>
      </c>
      <c r="F357" s="183" t="s">
        <v>746</v>
      </c>
      <c r="H357" s="184">
        <v>6.0000000000000001E-3</v>
      </c>
      <c r="I357" s="185"/>
      <c r="L357" s="181"/>
      <c r="M357" s="186"/>
      <c r="N357" s="187"/>
      <c r="O357" s="187"/>
      <c r="P357" s="187"/>
      <c r="Q357" s="187"/>
      <c r="R357" s="187"/>
      <c r="S357" s="187"/>
      <c r="T357" s="188"/>
      <c r="AT357" s="182" t="s">
        <v>472</v>
      </c>
      <c r="AU357" s="182" t="s">
        <v>88</v>
      </c>
      <c r="AV357" s="13" t="s">
        <v>88</v>
      </c>
      <c r="AW357" s="13" t="s">
        <v>35</v>
      </c>
      <c r="AX357" s="13" t="s">
        <v>86</v>
      </c>
      <c r="AY357" s="182" t="s">
        <v>127</v>
      </c>
    </row>
    <row r="358" spans="1:65" s="2" customFormat="1" ht="24.2" customHeight="1">
      <c r="A358" s="33"/>
      <c r="B358" s="145"/>
      <c r="C358" s="146" t="s">
        <v>390</v>
      </c>
      <c r="D358" s="146" t="s">
        <v>130</v>
      </c>
      <c r="E358" s="147" t="s">
        <v>747</v>
      </c>
      <c r="F358" s="148" t="s">
        <v>748</v>
      </c>
      <c r="G358" s="149" t="s">
        <v>467</v>
      </c>
      <c r="H358" s="150">
        <v>0.317</v>
      </c>
      <c r="I358" s="151"/>
      <c r="J358" s="152">
        <f>ROUND(I358*H358,2)</f>
        <v>0</v>
      </c>
      <c r="K358" s="153"/>
      <c r="L358" s="34"/>
      <c r="M358" s="154" t="s">
        <v>1</v>
      </c>
      <c r="N358" s="155" t="s">
        <v>43</v>
      </c>
      <c r="O358" s="59"/>
      <c r="P358" s="156">
        <f>O358*H358</f>
        <v>0</v>
      </c>
      <c r="Q358" s="156">
        <v>0</v>
      </c>
      <c r="R358" s="156">
        <f>Q358*H358</f>
        <v>0</v>
      </c>
      <c r="S358" s="156">
        <v>0</v>
      </c>
      <c r="T358" s="157">
        <f>S358*H358</f>
        <v>0</v>
      </c>
      <c r="U358" s="33"/>
      <c r="V358" s="33"/>
      <c r="W358" s="33"/>
      <c r="X358" s="33"/>
      <c r="Y358" s="33"/>
      <c r="Z358" s="33"/>
      <c r="AA358" s="33"/>
      <c r="AB358" s="33"/>
      <c r="AC358" s="33"/>
      <c r="AD358" s="33"/>
      <c r="AE358" s="33"/>
      <c r="AR358" s="158" t="s">
        <v>134</v>
      </c>
      <c r="AT358" s="158" t="s">
        <v>130</v>
      </c>
      <c r="AU358" s="158" t="s">
        <v>88</v>
      </c>
      <c r="AY358" s="18" t="s">
        <v>127</v>
      </c>
      <c r="BE358" s="159">
        <f>IF(N358="základní",J358,0)</f>
        <v>0</v>
      </c>
      <c r="BF358" s="159">
        <f>IF(N358="snížená",J358,0)</f>
        <v>0</v>
      </c>
      <c r="BG358" s="159">
        <f>IF(N358="zákl. přenesená",J358,0)</f>
        <v>0</v>
      </c>
      <c r="BH358" s="159">
        <f>IF(N358="sníž. přenesená",J358,0)</f>
        <v>0</v>
      </c>
      <c r="BI358" s="159">
        <f>IF(N358="nulová",J358,0)</f>
        <v>0</v>
      </c>
      <c r="BJ358" s="18" t="s">
        <v>86</v>
      </c>
      <c r="BK358" s="159">
        <f>ROUND(I358*H358,2)</f>
        <v>0</v>
      </c>
      <c r="BL358" s="18" t="s">
        <v>134</v>
      </c>
      <c r="BM358" s="158" t="s">
        <v>749</v>
      </c>
    </row>
    <row r="359" spans="1:65" s="2" customFormat="1" ht="48.75">
      <c r="A359" s="33"/>
      <c r="B359" s="34"/>
      <c r="C359" s="33"/>
      <c r="D359" s="160" t="s">
        <v>136</v>
      </c>
      <c r="E359" s="33"/>
      <c r="F359" s="161" t="s">
        <v>750</v>
      </c>
      <c r="G359" s="33"/>
      <c r="H359" s="33"/>
      <c r="I359" s="162"/>
      <c r="J359" s="33"/>
      <c r="K359" s="33"/>
      <c r="L359" s="34"/>
      <c r="M359" s="163"/>
      <c r="N359" s="164"/>
      <c r="O359" s="59"/>
      <c r="P359" s="59"/>
      <c r="Q359" s="59"/>
      <c r="R359" s="59"/>
      <c r="S359" s="59"/>
      <c r="T359" s="60"/>
      <c r="U359" s="33"/>
      <c r="V359" s="33"/>
      <c r="W359" s="33"/>
      <c r="X359" s="33"/>
      <c r="Y359" s="33"/>
      <c r="Z359" s="33"/>
      <c r="AA359" s="33"/>
      <c r="AB359" s="33"/>
      <c r="AC359" s="33"/>
      <c r="AD359" s="33"/>
      <c r="AE359" s="33"/>
      <c r="AT359" s="18" t="s">
        <v>136</v>
      </c>
      <c r="AU359" s="18" t="s">
        <v>88</v>
      </c>
    </row>
    <row r="360" spans="1:65" s="2" customFormat="1" ht="19.5">
      <c r="A360" s="33"/>
      <c r="B360" s="34"/>
      <c r="C360" s="33"/>
      <c r="D360" s="160" t="s">
        <v>470</v>
      </c>
      <c r="E360" s="33"/>
      <c r="F360" s="180" t="s">
        <v>471</v>
      </c>
      <c r="G360" s="33"/>
      <c r="H360" s="33"/>
      <c r="I360" s="162"/>
      <c r="J360" s="33"/>
      <c r="K360" s="33"/>
      <c r="L360" s="34"/>
      <c r="M360" s="163"/>
      <c r="N360" s="164"/>
      <c r="O360" s="59"/>
      <c r="P360" s="59"/>
      <c r="Q360" s="59"/>
      <c r="R360" s="59"/>
      <c r="S360" s="59"/>
      <c r="T360" s="60"/>
      <c r="U360" s="33"/>
      <c r="V360" s="33"/>
      <c r="W360" s="33"/>
      <c r="X360" s="33"/>
      <c r="Y360" s="33"/>
      <c r="Z360" s="33"/>
      <c r="AA360" s="33"/>
      <c r="AB360" s="33"/>
      <c r="AC360" s="33"/>
      <c r="AD360" s="33"/>
      <c r="AE360" s="33"/>
      <c r="AT360" s="18" t="s">
        <v>470</v>
      </c>
      <c r="AU360" s="18" t="s">
        <v>88</v>
      </c>
    </row>
    <row r="361" spans="1:65" s="13" customFormat="1">
      <c r="B361" s="181"/>
      <c r="D361" s="160" t="s">
        <v>472</v>
      </c>
      <c r="E361" s="182" t="s">
        <v>1</v>
      </c>
      <c r="F361" s="183" t="s">
        <v>751</v>
      </c>
      <c r="H361" s="184">
        <v>0.106</v>
      </c>
      <c r="I361" s="185"/>
      <c r="L361" s="181"/>
      <c r="M361" s="186"/>
      <c r="N361" s="187"/>
      <c r="O361" s="187"/>
      <c r="P361" s="187"/>
      <c r="Q361" s="187"/>
      <c r="R361" s="187"/>
      <c r="S361" s="187"/>
      <c r="T361" s="188"/>
      <c r="AT361" s="182" t="s">
        <v>472</v>
      </c>
      <c r="AU361" s="182" t="s">
        <v>88</v>
      </c>
      <c r="AV361" s="13" t="s">
        <v>88</v>
      </c>
      <c r="AW361" s="13" t="s">
        <v>35</v>
      </c>
      <c r="AX361" s="13" t="s">
        <v>78</v>
      </c>
      <c r="AY361" s="182" t="s">
        <v>127</v>
      </c>
    </row>
    <row r="362" spans="1:65" s="13" customFormat="1">
      <c r="B362" s="181"/>
      <c r="D362" s="160" t="s">
        <v>472</v>
      </c>
      <c r="E362" s="182" t="s">
        <v>1</v>
      </c>
      <c r="F362" s="183" t="s">
        <v>474</v>
      </c>
      <c r="H362" s="184">
        <v>2.5000000000000001E-2</v>
      </c>
      <c r="I362" s="185"/>
      <c r="L362" s="181"/>
      <c r="M362" s="186"/>
      <c r="N362" s="187"/>
      <c r="O362" s="187"/>
      <c r="P362" s="187"/>
      <c r="Q362" s="187"/>
      <c r="R362" s="187"/>
      <c r="S362" s="187"/>
      <c r="T362" s="188"/>
      <c r="AT362" s="182" t="s">
        <v>472</v>
      </c>
      <c r="AU362" s="182" t="s">
        <v>88</v>
      </c>
      <c r="AV362" s="13" t="s">
        <v>88</v>
      </c>
      <c r="AW362" s="13" t="s">
        <v>35</v>
      </c>
      <c r="AX362" s="13" t="s">
        <v>78</v>
      </c>
      <c r="AY362" s="182" t="s">
        <v>127</v>
      </c>
    </row>
    <row r="363" spans="1:65" s="13" customFormat="1">
      <c r="B363" s="181"/>
      <c r="D363" s="160" t="s">
        <v>472</v>
      </c>
      <c r="E363" s="182" t="s">
        <v>1</v>
      </c>
      <c r="F363" s="183" t="s">
        <v>475</v>
      </c>
      <c r="H363" s="184">
        <v>3.5999999999999997E-2</v>
      </c>
      <c r="I363" s="185"/>
      <c r="L363" s="181"/>
      <c r="M363" s="186"/>
      <c r="N363" s="187"/>
      <c r="O363" s="187"/>
      <c r="P363" s="187"/>
      <c r="Q363" s="187"/>
      <c r="R363" s="187"/>
      <c r="S363" s="187"/>
      <c r="T363" s="188"/>
      <c r="AT363" s="182" t="s">
        <v>472</v>
      </c>
      <c r="AU363" s="182" t="s">
        <v>88</v>
      </c>
      <c r="AV363" s="13" t="s">
        <v>88</v>
      </c>
      <c r="AW363" s="13" t="s">
        <v>35</v>
      </c>
      <c r="AX363" s="13" t="s">
        <v>78</v>
      </c>
      <c r="AY363" s="182" t="s">
        <v>127</v>
      </c>
    </row>
    <row r="364" spans="1:65" s="13" customFormat="1">
      <c r="B364" s="181"/>
      <c r="D364" s="160" t="s">
        <v>472</v>
      </c>
      <c r="E364" s="182" t="s">
        <v>1</v>
      </c>
      <c r="F364" s="183" t="s">
        <v>752</v>
      </c>
      <c r="H364" s="184">
        <v>0.15</v>
      </c>
      <c r="I364" s="185"/>
      <c r="L364" s="181"/>
      <c r="M364" s="186"/>
      <c r="N364" s="187"/>
      <c r="O364" s="187"/>
      <c r="P364" s="187"/>
      <c r="Q364" s="187"/>
      <c r="R364" s="187"/>
      <c r="S364" s="187"/>
      <c r="T364" s="188"/>
      <c r="AT364" s="182" t="s">
        <v>472</v>
      </c>
      <c r="AU364" s="182" t="s">
        <v>88</v>
      </c>
      <c r="AV364" s="13" t="s">
        <v>88</v>
      </c>
      <c r="AW364" s="13" t="s">
        <v>35</v>
      </c>
      <c r="AX364" s="13" t="s">
        <v>78</v>
      </c>
      <c r="AY364" s="182" t="s">
        <v>127</v>
      </c>
    </row>
    <row r="365" spans="1:65" s="14" customFormat="1">
      <c r="B365" s="189"/>
      <c r="D365" s="160" t="s">
        <v>472</v>
      </c>
      <c r="E365" s="190" t="s">
        <v>1</v>
      </c>
      <c r="F365" s="191" t="s">
        <v>477</v>
      </c>
      <c r="H365" s="192">
        <v>0.317</v>
      </c>
      <c r="I365" s="193"/>
      <c r="L365" s="189"/>
      <c r="M365" s="194"/>
      <c r="N365" s="195"/>
      <c r="O365" s="195"/>
      <c r="P365" s="195"/>
      <c r="Q365" s="195"/>
      <c r="R365" s="195"/>
      <c r="S365" s="195"/>
      <c r="T365" s="196"/>
      <c r="AT365" s="190" t="s">
        <v>472</v>
      </c>
      <c r="AU365" s="190" t="s">
        <v>88</v>
      </c>
      <c r="AV365" s="14" t="s">
        <v>134</v>
      </c>
      <c r="AW365" s="14" t="s">
        <v>35</v>
      </c>
      <c r="AX365" s="14" t="s">
        <v>86</v>
      </c>
      <c r="AY365" s="190" t="s">
        <v>127</v>
      </c>
    </row>
    <row r="366" spans="1:65" s="2" customFormat="1" ht="24.2" customHeight="1">
      <c r="A366" s="33"/>
      <c r="B366" s="145"/>
      <c r="C366" s="146" t="s">
        <v>395</v>
      </c>
      <c r="D366" s="146" t="s">
        <v>130</v>
      </c>
      <c r="E366" s="147" t="s">
        <v>753</v>
      </c>
      <c r="F366" s="148" t="s">
        <v>754</v>
      </c>
      <c r="G366" s="149" t="s">
        <v>467</v>
      </c>
      <c r="H366" s="150">
        <v>1.2E-2</v>
      </c>
      <c r="I366" s="151"/>
      <c r="J366" s="152">
        <f>ROUND(I366*H366,2)</f>
        <v>0</v>
      </c>
      <c r="K366" s="153"/>
      <c r="L366" s="34"/>
      <c r="M366" s="154" t="s">
        <v>1</v>
      </c>
      <c r="N366" s="155" t="s">
        <v>43</v>
      </c>
      <c r="O366" s="59"/>
      <c r="P366" s="156">
        <f>O366*H366</f>
        <v>0</v>
      </c>
      <c r="Q366" s="156">
        <v>0</v>
      </c>
      <c r="R366" s="156">
        <f>Q366*H366</f>
        <v>0</v>
      </c>
      <c r="S366" s="156">
        <v>0</v>
      </c>
      <c r="T366" s="157">
        <f>S366*H366</f>
        <v>0</v>
      </c>
      <c r="U366" s="33"/>
      <c r="V366" s="33"/>
      <c r="W366" s="33"/>
      <c r="X366" s="33"/>
      <c r="Y366" s="33"/>
      <c r="Z366" s="33"/>
      <c r="AA366" s="33"/>
      <c r="AB366" s="33"/>
      <c r="AC366" s="33"/>
      <c r="AD366" s="33"/>
      <c r="AE366" s="33"/>
      <c r="AR366" s="158" t="s">
        <v>134</v>
      </c>
      <c r="AT366" s="158" t="s">
        <v>130</v>
      </c>
      <c r="AU366" s="158" t="s">
        <v>88</v>
      </c>
      <c r="AY366" s="18" t="s">
        <v>127</v>
      </c>
      <c r="BE366" s="159">
        <f>IF(N366="základní",J366,0)</f>
        <v>0</v>
      </c>
      <c r="BF366" s="159">
        <f>IF(N366="snížená",J366,0)</f>
        <v>0</v>
      </c>
      <c r="BG366" s="159">
        <f>IF(N366="zákl. přenesená",J366,0)</f>
        <v>0</v>
      </c>
      <c r="BH366" s="159">
        <f>IF(N366="sníž. přenesená",J366,0)</f>
        <v>0</v>
      </c>
      <c r="BI366" s="159">
        <f>IF(N366="nulová",J366,0)</f>
        <v>0</v>
      </c>
      <c r="BJ366" s="18" t="s">
        <v>86</v>
      </c>
      <c r="BK366" s="159">
        <f>ROUND(I366*H366,2)</f>
        <v>0</v>
      </c>
      <c r="BL366" s="18" t="s">
        <v>134</v>
      </c>
      <c r="BM366" s="158" t="s">
        <v>755</v>
      </c>
    </row>
    <row r="367" spans="1:65" s="2" customFormat="1" ht="78">
      <c r="A367" s="33"/>
      <c r="B367" s="34"/>
      <c r="C367" s="33"/>
      <c r="D367" s="160" t="s">
        <v>136</v>
      </c>
      <c r="E367" s="33"/>
      <c r="F367" s="161" t="s">
        <v>756</v>
      </c>
      <c r="G367" s="33"/>
      <c r="H367" s="33"/>
      <c r="I367" s="162"/>
      <c r="J367" s="33"/>
      <c r="K367" s="33"/>
      <c r="L367" s="34"/>
      <c r="M367" s="163"/>
      <c r="N367" s="164"/>
      <c r="O367" s="59"/>
      <c r="P367" s="59"/>
      <c r="Q367" s="59"/>
      <c r="R367" s="59"/>
      <c r="S367" s="59"/>
      <c r="T367" s="60"/>
      <c r="U367" s="33"/>
      <c r="V367" s="33"/>
      <c r="W367" s="33"/>
      <c r="X367" s="33"/>
      <c r="Y367" s="33"/>
      <c r="Z367" s="33"/>
      <c r="AA367" s="33"/>
      <c r="AB367" s="33"/>
      <c r="AC367" s="33"/>
      <c r="AD367" s="33"/>
      <c r="AE367" s="33"/>
      <c r="AT367" s="18" t="s">
        <v>136</v>
      </c>
      <c r="AU367" s="18" t="s">
        <v>88</v>
      </c>
    </row>
    <row r="368" spans="1:65" s="2" customFormat="1" ht="19.5">
      <c r="A368" s="33"/>
      <c r="B368" s="34"/>
      <c r="C368" s="33"/>
      <c r="D368" s="160" t="s">
        <v>470</v>
      </c>
      <c r="E368" s="33"/>
      <c r="F368" s="180" t="s">
        <v>471</v>
      </c>
      <c r="G368" s="33"/>
      <c r="H368" s="33"/>
      <c r="I368" s="162"/>
      <c r="J368" s="33"/>
      <c r="K368" s="33"/>
      <c r="L368" s="34"/>
      <c r="M368" s="163"/>
      <c r="N368" s="164"/>
      <c r="O368" s="59"/>
      <c r="P368" s="59"/>
      <c r="Q368" s="59"/>
      <c r="R368" s="59"/>
      <c r="S368" s="59"/>
      <c r="T368" s="60"/>
      <c r="U368" s="33"/>
      <c r="V368" s="33"/>
      <c r="W368" s="33"/>
      <c r="X368" s="33"/>
      <c r="Y368" s="33"/>
      <c r="Z368" s="33"/>
      <c r="AA368" s="33"/>
      <c r="AB368" s="33"/>
      <c r="AC368" s="33"/>
      <c r="AD368" s="33"/>
      <c r="AE368" s="33"/>
      <c r="AT368" s="18" t="s">
        <v>470</v>
      </c>
      <c r="AU368" s="18" t="s">
        <v>88</v>
      </c>
    </row>
    <row r="369" spans="1:65" s="13" customFormat="1">
      <c r="B369" s="181"/>
      <c r="D369" s="160" t="s">
        <v>472</v>
      </c>
      <c r="E369" s="182" t="s">
        <v>1</v>
      </c>
      <c r="F369" s="183" t="s">
        <v>757</v>
      </c>
      <c r="H369" s="184">
        <v>1.2E-2</v>
      </c>
      <c r="I369" s="185"/>
      <c r="L369" s="181"/>
      <c r="M369" s="186"/>
      <c r="N369" s="187"/>
      <c r="O369" s="187"/>
      <c r="P369" s="187"/>
      <c r="Q369" s="187"/>
      <c r="R369" s="187"/>
      <c r="S369" s="187"/>
      <c r="T369" s="188"/>
      <c r="AT369" s="182" t="s">
        <v>472</v>
      </c>
      <c r="AU369" s="182" t="s">
        <v>88</v>
      </c>
      <c r="AV369" s="13" t="s">
        <v>88</v>
      </c>
      <c r="AW369" s="13" t="s">
        <v>35</v>
      </c>
      <c r="AX369" s="13" t="s">
        <v>86</v>
      </c>
      <c r="AY369" s="182" t="s">
        <v>127</v>
      </c>
    </row>
    <row r="370" spans="1:65" s="2" customFormat="1" ht="24.2" customHeight="1">
      <c r="A370" s="33"/>
      <c r="B370" s="145"/>
      <c r="C370" s="146" t="s">
        <v>400</v>
      </c>
      <c r="D370" s="146" t="s">
        <v>130</v>
      </c>
      <c r="E370" s="147" t="s">
        <v>758</v>
      </c>
      <c r="F370" s="148" t="s">
        <v>759</v>
      </c>
      <c r="G370" s="149" t="s">
        <v>147</v>
      </c>
      <c r="H370" s="150">
        <v>263.73</v>
      </c>
      <c r="I370" s="151"/>
      <c r="J370" s="152">
        <f>ROUND(I370*H370,2)</f>
        <v>0</v>
      </c>
      <c r="K370" s="153"/>
      <c r="L370" s="34"/>
      <c r="M370" s="154" t="s">
        <v>1</v>
      </c>
      <c r="N370" s="155" t="s">
        <v>43</v>
      </c>
      <c r="O370" s="59"/>
      <c r="P370" s="156">
        <f>O370*H370</f>
        <v>0</v>
      </c>
      <c r="Q370" s="156">
        <v>0</v>
      </c>
      <c r="R370" s="156">
        <f>Q370*H370</f>
        <v>0</v>
      </c>
      <c r="S370" s="156">
        <v>0</v>
      </c>
      <c r="T370" s="157">
        <f>S370*H370</f>
        <v>0</v>
      </c>
      <c r="U370" s="33"/>
      <c r="V370" s="33"/>
      <c r="W370" s="33"/>
      <c r="X370" s="33"/>
      <c r="Y370" s="33"/>
      <c r="Z370" s="33"/>
      <c r="AA370" s="33"/>
      <c r="AB370" s="33"/>
      <c r="AC370" s="33"/>
      <c r="AD370" s="33"/>
      <c r="AE370" s="33"/>
      <c r="AR370" s="158" t="s">
        <v>134</v>
      </c>
      <c r="AT370" s="158" t="s">
        <v>130</v>
      </c>
      <c r="AU370" s="158" t="s">
        <v>88</v>
      </c>
      <c r="AY370" s="18" t="s">
        <v>127</v>
      </c>
      <c r="BE370" s="159">
        <f>IF(N370="základní",J370,0)</f>
        <v>0</v>
      </c>
      <c r="BF370" s="159">
        <f>IF(N370="snížená",J370,0)</f>
        <v>0</v>
      </c>
      <c r="BG370" s="159">
        <f>IF(N370="zákl. přenesená",J370,0)</f>
        <v>0</v>
      </c>
      <c r="BH370" s="159">
        <f>IF(N370="sníž. přenesená",J370,0)</f>
        <v>0</v>
      </c>
      <c r="BI370" s="159">
        <f>IF(N370="nulová",J370,0)</f>
        <v>0</v>
      </c>
      <c r="BJ370" s="18" t="s">
        <v>86</v>
      </c>
      <c r="BK370" s="159">
        <f>ROUND(I370*H370,2)</f>
        <v>0</v>
      </c>
      <c r="BL370" s="18" t="s">
        <v>134</v>
      </c>
      <c r="BM370" s="158" t="s">
        <v>760</v>
      </c>
    </row>
    <row r="371" spans="1:65" s="2" customFormat="1" ht="78">
      <c r="A371" s="33"/>
      <c r="B371" s="34"/>
      <c r="C371" s="33"/>
      <c r="D371" s="160" t="s">
        <v>136</v>
      </c>
      <c r="E371" s="33"/>
      <c r="F371" s="161" t="s">
        <v>761</v>
      </c>
      <c r="G371" s="33"/>
      <c r="H371" s="33"/>
      <c r="I371" s="162"/>
      <c r="J371" s="33"/>
      <c r="K371" s="33"/>
      <c r="L371" s="34"/>
      <c r="M371" s="163"/>
      <c r="N371" s="164"/>
      <c r="O371" s="59"/>
      <c r="P371" s="59"/>
      <c r="Q371" s="59"/>
      <c r="R371" s="59"/>
      <c r="S371" s="59"/>
      <c r="T371" s="60"/>
      <c r="U371" s="33"/>
      <c r="V371" s="33"/>
      <c r="W371" s="33"/>
      <c r="X371" s="33"/>
      <c r="Y371" s="33"/>
      <c r="Z371" s="33"/>
      <c r="AA371" s="33"/>
      <c r="AB371" s="33"/>
      <c r="AC371" s="33"/>
      <c r="AD371" s="33"/>
      <c r="AE371" s="33"/>
      <c r="AT371" s="18" t="s">
        <v>136</v>
      </c>
      <c r="AU371" s="18" t="s">
        <v>88</v>
      </c>
    </row>
    <row r="372" spans="1:65" s="2" customFormat="1" ht="19.5">
      <c r="A372" s="33"/>
      <c r="B372" s="34"/>
      <c r="C372" s="33"/>
      <c r="D372" s="160" t="s">
        <v>470</v>
      </c>
      <c r="E372" s="33"/>
      <c r="F372" s="180" t="s">
        <v>557</v>
      </c>
      <c r="G372" s="33"/>
      <c r="H372" s="33"/>
      <c r="I372" s="162"/>
      <c r="J372" s="33"/>
      <c r="K372" s="33"/>
      <c r="L372" s="34"/>
      <c r="M372" s="163"/>
      <c r="N372" s="164"/>
      <c r="O372" s="59"/>
      <c r="P372" s="59"/>
      <c r="Q372" s="59"/>
      <c r="R372" s="59"/>
      <c r="S372" s="59"/>
      <c r="T372" s="60"/>
      <c r="U372" s="33"/>
      <c r="V372" s="33"/>
      <c r="W372" s="33"/>
      <c r="X372" s="33"/>
      <c r="Y372" s="33"/>
      <c r="Z372" s="33"/>
      <c r="AA372" s="33"/>
      <c r="AB372" s="33"/>
      <c r="AC372" s="33"/>
      <c r="AD372" s="33"/>
      <c r="AE372" s="33"/>
      <c r="AT372" s="18" t="s">
        <v>470</v>
      </c>
      <c r="AU372" s="18" t="s">
        <v>88</v>
      </c>
    </row>
    <row r="373" spans="1:65" s="13" customFormat="1">
      <c r="B373" s="181"/>
      <c r="D373" s="160" t="s">
        <v>472</v>
      </c>
      <c r="E373" s="182" t="s">
        <v>1</v>
      </c>
      <c r="F373" s="183" t="s">
        <v>762</v>
      </c>
      <c r="H373" s="184">
        <v>263.73</v>
      </c>
      <c r="I373" s="185"/>
      <c r="L373" s="181"/>
      <c r="M373" s="186"/>
      <c r="N373" s="187"/>
      <c r="O373" s="187"/>
      <c r="P373" s="187"/>
      <c r="Q373" s="187"/>
      <c r="R373" s="187"/>
      <c r="S373" s="187"/>
      <c r="T373" s="188"/>
      <c r="AT373" s="182" t="s">
        <v>472</v>
      </c>
      <c r="AU373" s="182" t="s">
        <v>88</v>
      </c>
      <c r="AV373" s="13" t="s">
        <v>88</v>
      </c>
      <c r="AW373" s="13" t="s">
        <v>35</v>
      </c>
      <c r="AX373" s="13" t="s">
        <v>86</v>
      </c>
      <c r="AY373" s="182" t="s">
        <v>127</v>
      </c>
    </row>
    <row r="374" spans="1:65" s="2" customFormat="1" ht="24.2" customHeight="1">
      <c r="A374" s="33"/>
      <c r="B374" s="145"/>
      <c r="C374" s="146" t="s">
        <v>763</v>
      </c>
      <c r="D374" s="146" t="s">
        <v>130</v>
      </c>
      <c r="E374" s="147" t="s">
        <v>764</v>
      </c>
      <c r="F374" s="148" t="s">
        <v>765</v>
      </c>
      <c r="G374" s="149" t="s">
        <v>147</v>
      </c>
      <c r="H374" s="150">
        <v>392.7</v>
      </c>
      <c r="I374" s="151"/>
      <c r="J374" s="152">
        <f>ROUND(I374*H374,2)</f>
        <v>0</v>
      </c>
      <c r="K374" s="153"/>
      <c r="L374" s="34"/>
      <c r="M374" s="154" t="s">
        <v>1</v>
      </c>
      <c r="N374" s="155" t="s">
        <v>43</v>
      </c>
      <c r="O374" s="59"/>
      <c r="P374" s="156">
        <f>O374*H374</f>
        <v>0</v>
      </c>
      <c r="Q374" s="156">
        <v>0</v>
      </c>
      <c r="R374" s="156">
        <f>Q374*H374</f>
        <v>0</v>
      </c>
      <c r="S374" s="156">
        <v>0</v>
      </c>
      <c r="T374" s="157">
        <f>S374*H374</f>
        <v>0</v>
      </c>
      <c r="U374" s="33"/>
      <c r="V374" s="33"/>
      <c r="W374" s="33"/>
      <c r="X374" s="33"/>
      <c r="Y374" s="33"/>
      <c r="Z374" s="33"/>
      <c r="AA374" s="33"/>
      <c r="AB374" s="33"/>
      <c r="AC374" s="33"/>
      <c r="AD374" s="33"/>
      <c r="AE374" s="33"/>
      <c r="AR374" s="158" t="s">
        <v>134</v>
      </c>
      <c r="AT374" s="158" t="s">
        <v>130</v>
      </c>
      <c r="AU374" s="158" t="s">
        <v>88</v>
      </c>
      <c r="AY374" s="18" t="s">
        <v>127</v>
      </c>
      <c r="BE374" s="159">
        <f>IF(N374="základní",J374,0)</f>
        <v>0</v>
      </c>
      <c r="BF374" s="159">
        <f>IF(N374="snížená",J374,0)</f>
        <v>0</v>
      </c>
      <c r="BG374" s="159">
        <f>IF(N374="zákl. přenesená",J374,0)</f>
        <v>0</v>
      </c>
      <c r="BH374" s="159">
        <f>IF(N374="sníž. přenesená",J374,0)</f>
        <v>0</v>
      </c>
      <c r="BI374" s="159">
        <f>IF(N374="nulová",J374,0)</f>
        <v>0</v>
      </c>
      <c r="BJ374" s="18" t="s">
        <v>86</v>
      </c>
      <c r="BK374" s="159">
        <f>ROUND(I374*H374,2)</f>
        <v>0</v>
      </c>
      <c r="BL374" s="18" t="s">
        <v>134</v>
      </c>
      <c r="BM374" s="158" t="s">
        <v>766</v>
      </c>
    </row>
    <row r="375" spans="1:65" s="2" customFormat="1" ht="48.75">
      <c r="A375" s="33"/>
      <c r="B375" s="34"/>
      <c r="C375" s="33"/>
      <c r="D375" s="160" t="s">
        <v>136</v>
      </c>
      <c r="E375" s="33"/>
      <c r="F375" s="161" t="s">
        <v>767</v>
      </c>
      <c r="G375" s="33"/>
      <c r="H375" s="33"/>
      <c r="I375" s="162"/>
      <c r="J375" s="33"/>
      <c r="K375" s="33"/>
      <c r="L375" s="34"/>
      <c r="M375" s="163"/>
      <c r="N375" s="164"/>
      <c r="O375" s="59"/>
      <c r="P375" s="59"/>
      <c r="Q375" s="59"/>
      <c r="R375" s="59"/>
      <c r="S375" s="59"/>
      <c r="T375" s="60"/>
      <c r="U375" s="33"/>
      <c r="V375" s="33"/>
      <c r="W375" s="33"/>
      <c r="X375" s="33"/>
      <c r="Y375" s="33"/>
      <c r="Z375" s="33"/>
      <c r="AA375" s="33"/>
      <c r="AB375" s="33"/>
      <c r="AC375" s="33"/>
      <c r="AD375" s="33"/>
      <c r="AE375" s="33"/>
      <c r="AT375" s="18" t="s">
        <v>136</v>
      </c>
      <c r="AU375" s="18" t="s">
        <v>88</v>
      </c>
    </row>
    <row r="376" spans="1:65" s="2" customFormat="1" ht="19.5">
      <c r="A376" s="33"/>
      <c r="B376" s="34"/>
      <c r="C376" s="33"/>
      <c r="D376" s="160" t="s">
        <v>470</v>
      </c>
      <c r="E376" s="33"/>
      <c r="F376" s="180" t="s">
        <v>557</v>
      </c>
      <c r="G376" s="33"/>
      <c r="H376" s="33"/>
      <c r="I376" s="162"/>
      <c r="J376" s="33"/>
      <c r="K376" s="33"/>
      <c r="L376" s="34"/>
      <c r="M376" s="163"/>
      <c r="N376" s="164"/>
      <c r="O376" s="59"/>
      <c r="P376" s="59"/>
      <c r="Q376" s="59"/>
      <c r="R376" s="59"/>
      <c r="S376" s="59"/>
      <c r="T376" s="60"/>
      <c r="U376" s="33"/>
      <c r="V376" s="33"/>
      <c r="W376" s="33"/>
      <c r="X376" s="33"/>
      <c r="Y376" s="33"/>
      <c r="Z376" s="33"/>
      <c r="AA376" s="33"/>
      <c r="AB376" s="33"/>
      <c r="AC376" s="33"/>
      <c r="AD376" s="33"/>
      <c r="AE376" s="33"/>
      <c r="AT376" s="18" t="s">
        <v>470</v>
      </c>
      <c r="AU376" s="18" t="s">
        <v>88</v>
      </c>
    </row>
    <row r="377" spans="1:65" s="13" customFormat="1">
      <c r="B377" s="181"/>
      <c r="D377" s="160" t="s">
        <v>472</v>
      </c>
      <c r="E377" s="182" t="s">
        <v>1</v>
      </c>
      <c r="F377" s="183" t="s">
        <v>768</v>
      </c>
      <c r="H377" s="184">
        <v>149.55000000000001</v>
      </c>
      <c r="I377" s="185"/>
      <c r="L377" s="181"/>
      <c r="M377" s="186"/>
      <c r="N377" s="187"/>
      <c r="O377" s="187"/>
      <c r="P377" s="187"/>
      <c r="Q377" s="187"/>
      <c r="R377" s="187"/>
      <c r="S377" s="187"/>
      <c r="T377" s="188"/>
      <c r="AT377" s="182" t="s">
        <v>472</v>
      </c>
      <c r="AU377" s="182" t="s">
        <v>88</v>
      </c>
      <c r="AV377" s="13" t="s">
        <v>88</v>
      </c>
      <c r="AW377" s="13" t="s">
        <v>35</v>
      </c>
      <c r="AX377" s="13" t="s">
        <v>78</v>
      </c>
      <c r="AY377" s="182" t="s">
        <v>127</v>
      </c>
    </row>
    <row r="378" spans="1:65" s="13" customFormat="1">
      <c r="B378" s="181"/>
      <c r="D378" s="160" t="s">
        <v>472</v>
      </c>
      <c r="E378" s="182" t="s">
        <v>1</v>
      </c>
      <c r="F378" s="183" t="s">
        <v>769</v>
      </c>
      <c r="H378" s="184">
        <v>243.15</v>
      </c>
      <c r="I378" s="185"/>
      <c r="L378" s="181"/>
      <c r="M378" s="186"/>
      <c r="N378" s="187"/>
      <c r="O378" s="187"/>
      <c r="P378" s="187"/>
      <c r="Q378" s="187"/>
      <c r="R378" s="187"/>
      <c r="S378" s="187"/>
      <c r="T378" s="188"/>
      <c r="AT378" s="182" t="s">
        <v>472</v>
      </c>
      <c r="AU378" s="182" t="s">
        <v>88</v>
      </c>
      <c r="AV378" s="13" t="s">
        <v>88</v>
      </c>
      <c r="AW378" s="13" t="s">
        <v>35</v>
      </c>
      <c r="AX378" s="13" t="s">
        <v>78</v>
      </c>
      <c r="AY378" s="182" t="s">
        <v>127</v>
      </c>
    </row>
    <row r="379" spans="1:65" s="14" customFormat="1">
      <c r="B379" s="189"/>
      <c r="D379" s="160" t="s">
        <v>472</v>
      </c>
      <c r="E379" s="190" t="s">
        <v>1</v>
      </c>
      <c r="F379" s="191" t="s">
        <v>477</v>
      </c>
      <c r="H379" s="192">
        <v>392.7</v>
      </c>
      <c r="I379" s="193"/>
      <c r="L379" s="189"/>
      <c r="M379" s="194"/>
      <c r="N379" s="195"/>
      <c r="O379" s="195"/>
      <c r="P379" s="195"/>
      <c r="Q379" s="195"/>
      <c r="R379" s="195"/>
      <c r="S379" s="195"/>
      <c r="T379" s="196"/>
      <c r="AT379" s="190" t="s">
        <v>472</v>
      </c>
      <c r="AU379" s="190" t="s">
        <v>88</v>
      </c>
      <c r="AV379" s="14" t="s">
        <v>134</v>
      </c>
      <c r="AW379" s="14" t="s">
        <v>35</v>
      </c>
      <c r="AX379" s="14" t="s">
        <v>86</v>
      </c>
      <c r="AY379" s="190" t="s">
        <v>127</v>
      </c>
    </row>
    <row r="380" spans="1:65" s="2" customFormat="1" ht="24.2" customHeight="1">
      <c r="A380" s="33"/>
      <c r="B380" s="145"/>
      <c r="C380" s="146" t="s">
        <v>770</v>
      </c>
      <c r="D380" s="146" t="s">
        <v>130</v>
      </c>
      <c r="E380" s="147" t="s">
        <v>771</v>
      </c>
      <c r="F380" s="148" t="s">
        <v>772</v>
      </c>
      <c r="G380" s="149" t="s">
        <v>147</v>
      </c>
      <c r="H380" s="150">
        <v>527.46</v>
      </c>
      <c r="I380" s="151"/>
      <c r="J380" s="152">
        <f>ROUND(I380*H380,2)</f>
        <v>0</v>
      </c>
      <c r="K380" s="153"/>
      <c r="L380" s="34"/>
      <c r="M380" s="154" t="s">
        <v>1</v>
      </c>
      <c r="N380" s="155" t="s">
        <v>43</v>
      </c>
      <c r="O380" s="59"/>
      <c r="P380" s="156">
        <f>O380*H380</f>
        <v>0</v>
      </c>
      <c r="Q380" s="156">
        <v>0</v>
      </c>
      <c r="R380" s="156">
        <f>Q380*H380</f>
        <v>0</v>
      </c>
      <c r="S380" s="156">
        <v>0</v>
      </c>
      <c r="T380" s="157">
        <f>S380*H380</f>
        <v>0</v>
      </c>
      <c r="U380" s="33"/>
      <c r="V380" s="33"/>
      <c r="W380" s="33"/>
      <c r="X380" s="33"/>
      <c r="Y380" s="33"/>
      <c r="Z380" s="33"/>
      <c r="AA380" s="33"/>
      <c r="AB380" s="33"/>
      <c r="AC380" s="33"/>
      <c r="AD380" s="33"/>
      <c r="AE380" s="33"/>
      <c r="AR380" s="158" t="s">
        <v>134</v>
      </c>
      <c r="AT380" s="158" t="s">
        <v>130</v>
      </c>
      <c r="AU380" s="158" t="s">
        <v>88</v>
      </c>
      <c r="AY380" s="18" t="s">
        <v>127</v>
      </c>
      <c r="BE380" s="159">
        <f>IF(N380="základní",J380,0)</f>
        <v>0</v>
      </c>
      <c r="BF380" s="159">
        <f>IF(N380="snížená",J380,0)</f>
        <v>0</v>
      </c>
      <c r="BG380" s="159">
        <f>IF(N380="zákl. přenesená",J380,0)</f>
        <v>0</v>
      </c>
      <c r="BH380" s="159">
        <f>IF(N380="sníž. přenesená",J380,0)</f>
        <v>0</v>
      </c>
      <c r="BI380" s="159">
        <f>IF(N380="nulová",J380,0)</f>
        <v>0</v>
      </c>
      <c r="BJ380" s="18" t="s">
        <v>86</v>
      </c>
      <c r="BK380" s="159">
        <f>ROUND(I380*H380,2)</f>
        <v>0</v>
      </c>
      <c r="BL380" s="18" t="s">
        <v>134</v>
      </c>
      <c r="BM380" s="158" t="s">
        <v>773</v>
      </c>
    </row>
    <row r="381" spans="1:65" s="2" customFormat="1" ht="78">
      <c r="A381" s="33"/>
      <c r="B381" s="34"/>
      <c r="C381" s="33"/>
      <c r="D381" s="160" t="s">
        <v>136</v>
      </c>
      <c r="E381" s="33"/>
      <c r="F381" s="161" t="s">
        <v>774</v>
      </c>
      <c r="G381" s="33"/>
      <c r="H381" s="33"/>
      <c r="I381" s="162"/>
      <c r="J381" s="33"/>
      <c r="K381" s="33"/>
      <c r="L381" s="34"/>
      <c r="M381" s="163"/>
      <c r="N381" s="164"/>
      <c r="O381" s="59"/>
      <c r="P381" s="59"/>
      <c r="Q381" s="59"/>
      <c r="R381" s="59"/>
      <c r="S381" s="59"/>
      <c r="T381" s="60"/>
      <c r="U381" s="33"/>
      <c r="V381" s="33"/>
      <c r="W381" s="33"/>
      <c r="X381" s="33"/>
      <c r="Y381" s="33"/>
      <c r="Z381" s="33"/>
      <c r="AA381" s="33"/>
      <c r="AB381" s="33"/>
      <c r="AC381" s="33"/>
      <c r="AD381" s="33"/>
      <c r="AE381" s="33"/>
      <c r="AT381" s="18" t="s">
        <v>136</v>
      </c>
      <c r="AU381" s="18" t="s">
        <v>88</v>
      </c>
    </row>
    <row r="382" spans="1:65" s="2" customFormat="1" ht="19.5">
      <c r="A382" s="33"/>
      <c r="B382" s="34"/>
      <c r="C382" s="33"/>
      <c r="D382" s="160" t="s">
        <v>470</v>
      </c>
      <c r="E382" s="33"/>
      <c r="F382" s="180" t="s">
        <v>557</v>
      </c>
      <c r="G382" s="33"/>
      <c r="H382" s="33"/>
      <c r="I382" s="162"/>
      <c r="J382" s="33"/>
      <c r="K382" s="33"/>
      <c r="L382" s="34"/>
      <c r="M382" s="163"/>
      <c r="N382" s="164"/>
      <c r="O382" s="59"/>
      <c r="P382" s="59"/>
      <c r="Q382" s="59"/>
      <c r="R382" s="59"/>
      <c r="S382" s="59"/>
      <c r="T382" s="60"/>
      <c r="U382" s="33"/>
      <c r="V382" s="33"/>
      <c r="W382" s="33"/>
      <c r="X382" s="33"/>
      <c r="Y382" s="33"/>
      <c r="Z382" s="33"/>
      <c r="AA382" s="33"/>
      <c r="AB382" s="33"/>
      <c r="AC382" s="33"/>
      <c r="AD382" s="33"/>
      <c r="AE382" s="33"/>
      <c r="AT382" s="18" t="s">
        <v>470</v>
      </c>
      <c r="AU382" s="18" t="s">
        <v>88</v>
      </c>
    </row>
    <row r="383" spans="1:65" s="13" customFormat="1">
      <c r="B383" s="181"/>
      <c r="D383" s="160" t="s">
        <v>472</v>
      </c>
      <c r="E383" s="182" t="s">
        <v>1</v>
      </c>
      <c r="F383" s="183" t="s">
        <v>775</v>
      </c>
      <c r="H383" s="184">
        <v>527.46</v>
      </c>
      <c r="I383" s="185"/>
      <c r="L383" s="181"/>
      <c r="M383" s="186"/>
      <c r="N383" s="187"/>
      <c r="O383" s="187"/>
      <c r="P383" s="187"/>
      <c r="Q383" s="187"/>
      <c r="R383" s="187"/>
      <c r="S383" s="187"/>
      <c r="T383" s="188"/>
      <c r="AT383" s="182" t="s">
        <v>472</v>
      </c>
      <c r="AU383" s="182" t="s">
        <v>88</v>
      </c>
      <c r="AV383" s="13" t="s">
        <v>88</v>
      </c>
      <c r="AW383" s="13" t="s">
        <v>35</v>
      </c>
      <c r="AX383" s="13" t="s">
        <v>86</v>
      </c>
      <c r="AY383" s="182" t="s">
        <v>127</v>
      </c>
    </row>
    <row r="384" spans="1:65" s="2" customFormat="1" ht="24.2" customHeight="1">
      <c r="A384" s="33"/>
      <c r="B384" s="145"/>
      <c r="C384" s="146" t="s">
        <v>776</v>
      </c>
      <c r="D384" s="146" t="s">
        <v>130</v>
      </c>
      <c r="E384" s="147" t="s">
        <v>777</v>
      </c>
      <c r="F384" s="148" t="s">
        <v>778</v>
      </c>
      <c r="G384" s="149" t="s">
        <v>779</v>
      </c>
      <c r="H384" s="150">
        <v>66</v>
      </c>
      <c r="I384" s="151"/>
      <c r="J384" s="152">
        <f>ROUND(I384*H384,2)</f>
        <v>0</v>
      </c>
      <c r="K384" s="153"/>
      <c r="L384" s="34"/>
      <c r="M384" s="154" t="s">
        <v>1</v>
      </c>
      <c r="N384" s="155" t="s">
        <v>43</v>
      </c>
      <c r="O384" s="59"/>
      <c r="P384" s="156">
        <f>O384*H384</f>
        <v>0</v>
      </c>
      <c r="Q384" s="156">
        <v>0</v>
      </c>
      <c r="R384" s="156">
        <f>Q384*H384</f>
        <v>0</v>
      </c>
      <c r="S384" s="156">
        <v>0</v>
      </c>
      <c r="T384" s="157">
        <f>S384*H384</f>
        <v>0</v>
      </c>
      <c r="U384" s="33"/>
      <c r="V384" s="33"/>
      <c r="W384" s="33"/>
      <c r="X384" s="33"/>
      <c r="Y384" s="33"/>
      <c r="Z384" s="33"/>
      <c r="AA384" s="33"/>
      <c r="AB384" s="33"/>
      <c r="AC384" s="33"/>
      <c r="AD384" s="33"/>
      <c r="AE384" s="33"/>
      <c r="AR384" s="158" t="s">
        <v>134</v>
      </c>
      <c r="AT384" s="158" t="s">
        <v>130</v>
      </c>
      <c r="AU384" s="158" t="s">
        <v>88</v>
      </c>
      <c r="AY384" s="18" t="s">
        <v>127</v>
      </c>
      <c r="BE384" s="159">
        <f>IF(N384="základní",J384,0)</f>
        <v>0</v>
      </c>
      <c r="BF384" s="159">
        <f>IF(N384="snížená",J384,0)</f>
        <v>0</v>
      </c>
      <c r="BG384" s="159">
        <f>IF(N384="zákl. přenesená",J384,0)</f>
        <v>0</v>
      </c>
      <c r="BH384" s="159">
        <f>IF(N384="sníž. přenesená",J384,0)</f>
        <v>0</v>
      </c>
      <c r="BI384" s="159">
        <f>IF(N384="nulová",J384,0)</f>
        <v>0</v>
      </c>
      <c r="BJ384" s="18" t="s">
        <v>86</v>
      </c>
      <c r="BK384" s="159">
        <f>ROUND(I384*H384,2)</f>
        <v>0</v>
      </c>
      <c r="BL384" s="18" t="s">
        <v>134</v>
      </c>
      <c r="BM384" s="158" t="s">
        <v>780</v>
      </c>
    </row>
    <row r="385" spans="1:65" s="2" customFormat="1" ht="68.25">
      <c r="A385" s="33"/>
      <c r="B385" s="34"/>
      <c r="C385" s="33"/>
      <c r="D385" s="160" t="s">
        <v>136</v>
      </c>
      <c r="E385" s="33"/>
      <c r="F385" s="161" t="s">
        <v>781</v>
      </c>
      <c r="G385" s="33"/>
      <c r="H385" s="33"/>
      <c r="I385" s="162"/>
      <c r="J385" s="33"/>
      <c r="K385" s="33"/>
      <c r="L385" s="34"/>
      <c r="M385" s="163"/>
      <c r="N385" s="164"/>
      <c r="O385" s="59"/>
      <c r="P385" s="59"/>
      <c r="Q385" s="59"/>
      <c r="R385" s="59"/>
      <c r="S385" s="59"/>
      <c r="T385" s="60"/>
      <c r="U385" s="33"/>
      <c r="V385" s="33"/>
      <c r="W385" s="33"/>
      <c r="X385" s="33"/>
      <c r="Y385" s="33"/>
      <c r="Z385" s="33"/>
      <c r="AA385" s="33"/>
      <c r="AB385" s="33"/>
      <c r="AC385" s="33"/>
      <c r="AD385" s="33"/>
      <c r="AE385" s="33"/>
      <c r="AT385" s="18" t="s">
        <v>136</v>
      </c>
      <c r="AU385" s="18" t="s">
        <v>88</v>
      </c>
    </row>
    <row r="386" spans="1:65" s="2" customFormat="1" ht="24.2" customHeight="1">
      <c r="A386" s="33"/>
      <c r="B386" s="145"/>
      <c r="C386" s="146" t="s">
        <v>782</v>
      </c>
      <c r="D386" s="146" t="s">
        <v>130</v>
      </c>
      <c r="E386" s="147" t="s">
        <v>783</v>
      </c>
      <c r="F386" s="148" t="s">
        <v>784</v>
      </c>
      <c r="G386" s="149" t="s">
        <v>779</v>
      </c>
      <c r="H386" s="150">
        <v>4</v>
      </c>
      <c r="I386" s="151"/>
      <c r="J386" s="152">
        <f>ROUND(I386*H386,2)</f>
        <v>0</v>
      </c>
      <c r="K386" s="153"/>
      <c r="L386" s="34"/>
      <c r="M386" s="154" t="s">
        <v>1</v>
      </c>
      <c r="N386" s="155" t="s">
        <v>43</v>
      </c>
      <c r="O386" s="59"/>
      <c r="P386" s="156">
        <f>O386*H386</f>
        <v>0</v>
      </c>
      <c r="Q386" s="156">
        <v>0</v>
      </c>
      <c r="R386" s="156">
        <f>Q386*H386</f>
        <v>0</v>
      </c>
      <c r="S386" s="156">
        <v>0</v>
      </c>
      <c r="T386" s="157">
        <f>S386*H386</f>
        <v>0</v>
      </c>
      <c r="U386" s="33"/>
      <c r="V386" s="33"/>
      <c r="W386" s="33"/>
      <c r="X386" s="33"/>
      <c r="Y386" s="33"/>
      <c r="Z386" s="33"/>
      <c r="AA386" s="33"/>
      <c r="AB386" s="33"/>
      <c r="AC386" s="33"/>
      <c r="AD386" s="33"/>
      <c r="AE386" s="33"/>
      <c r="AR386" s="158" t="s">
        <v>134</v>
      </c>
      <c r="AT386" s="158" t="s">
        <v>130</v>
      </c>
      <c r="AU386" s="158" t="s">
        <v>88</v>
      </c>
      <c r="AY386" s="18" t="s">
        <v>127</v>
      </c>
      <c r="BE386" s="159">
        <f>IF(N386="základní",J386,0)</f>
        <v>0</v>
      </c>
      <c r="BF386" s="159">
        <f>IF(N386="snížená",J386,0)</f>
        <v>0</v>
      </c>
      <c r="BG386" s="159">
        <f>IF(N386="zákl. přenesená",J386,0)</f>
        <v>0</v>
      </c>
      <c r="BH386" s="159">
        <f>IF(N386="sníž. přenesená",J386,0)</f>
        <v>0</v>
      </c>
      <c r="BI386" s="159">
        <f>IF(N386="nulová",J386,0)</f>
        <v>0</v>
      </c>
      <c r="BJ386" s="18" t="s">
        <v>86</v>
      </c>
      <c r="BK386" s="159">
        <f>ROUND(I386*H386,2)</f>
        <v>0</v>
      </c>
      <c r="BL386" s="18" t="s">
        <v>134</v>
      </c>
      <c r="BM386" s="158" t="s">
        <v>785</v>
      </c>
    </row>
    <row r="387" spans="1:65" s="2" customFormat="1" ht="58.5">
      <c r="A387" s="33"/>
      <c r="B387" s="34"/>
      <c r="C387" s="33"/>
      <c r="D387" s="160" t="s">
        <v>136</v>
      </c>
      <c r="E387" s="33"/>
      <c r="F387" s="161" t="s">
        <v>786</v>
      </c>
      <c r="G387" s="33"/>
      <c r="H387" s="33"/>
      <c r="I387" s="162"/>
      <c r="J387" s="33"/>
      <c r="K387" s="33"/>
      <c r="L387" s="34"/>
      <c r="M387" s="163"/>
      <c r="N387" s="164"/>
      <c r="O387" s="59"/>
      <c r="P387" s="59"/>
      <c r="Q387" s="59"/>
      <c r="R387" s="59"/>
      <c r="S387" s="59"/>
      <c r="T387" s="60"/>
      <c r="U387" s="33"/>
      <c r="V387" s="33"/>
      <c r="W387" s="33"/>
      <c r="X387" s="33"/>
      <c r="Y387" s="33"/>
      <c r="Z387" s="33"/>
      <c r="AA387" s="33"/>
      <c r="AB387" s="33"/>
      <c r="AC387" s="33"/>
      <c r="AD387" s="33"/>
      <c r="AE387" s="33"/>
      <c r="AT387" s="18" t="s">
        <v>136</v>
      </c>
      <c r="AU387" s="18" t="s">
        <v>88</v>
      </c>
    </row>
    <row r="388" spans="1:65" s="2" customFormat="1" ht="37.9" customHeight="1">
      <c r="A388" s="33"/>
      <c r="B388" s="145"/>
      <c r="C388" s="146" t="s">
        <v>787</v>
      </c>
      <c r="D388" s="146" t="s">
        <v>130</v>
      </c>
      <c r="E388" s="147" t="s">
        <v>788</v>
      </c>
      <c r="F388" s="148" t="s">
        <v>789</v>
      </c>
      <c r="G388" s="149" t="s">
        <v>147</v>
      </c>
      <c r="H388" s="150">
        <v>200</v>
      </c>
      <c r="I388" s="151"/>
      <c r="J388" s="152">
        <f>ROUND(I388*H388,2)</f>
        <v>0</v>
      </c>
      <c r="K388" s="153"/>
      <c r="L388" s="34"/>
      <c r="M388" s="154" t="s">
        <v>1</v>
      </c>
      <c r="N388" s="155" t="s">
        <v>43</v>
      </c>
      <c r="O388" s="59"/>
      <c r="P388" s="156">
        <f>O388*H388</f>
        <v>0</v>
      </c>
      <c r="Q388" s="156">
        <v>0</v>
      </c>
      <c r="R388" s="156">
        <f>Q388*H388</f>
        <v>0</v>
      </c>
      <c r="S388" s="156">
        <v>0</v>
      </c>
      <c r="T388" s="157">
        <f>S388*H388</f>
        <v>0</v>
      </c>
      <c r="U388" s="33"/>
      <c r="V388" s="33"/>
      <c r="W388" s="33"/>
      <c r="X388" s="33"/>
      <c r="Y388" s="33"/>
      <c r="Z388" s="33"/>
      <c r="AA388" s="33"/>
      <c r="AB388" s="33"/>
      <c r="AC388" s="33"/>
      <c r="AD388" s="33"/>
      <c r="AE388" s="33"/>
      <c r="AR388" s="158" t="s">
        <v>134</v>
      </c>
      <c r="AT388" s="158" t="s">
        <v>130</v>
      </c>
      <c r="AU388" s="158" t="s">
        <v>88</v>
      </c>
      <c r="AY388" s="18" t="s">
        <v>127</v>
      </c>
      <c r="BE388" s="159">
        <f>IF(N388="základní",J388,0)</f>
        <v>0</v>
      </c>
      <c r="BF388" s="159">
        <f>IF(N388="snížená",J388,0)</f>
        <v>0</v>
      </c>
      <c r="BG388" s="159">
        <f>IF(N388="zákl. přenesená",J388,0)</f>
        <v>0</v>
      </c>
      <c r="BH388" s="159">
        <f>IF(N388="sníž. přenesená",J388,0)</f>
        <v>0</v>
      </c>
      <c r="BI388" s="159">
        <f>IF(N388="nulová",J388,0)</f>
        <v>0</v>
      </c>
      <c r="BJ388" s="18" t="s">
        <v>86</v>
      </c>
      <c r="BK388" s="159">
        <f>ROUND(I388*H388,2)</f>
        <v>0</v>
      </c>
      <c r="BL388" s="18" t="s">
        <v>134</v>
      </c>
      <c r="BM388" s="158" t="s">
        <v>790</v>
      </c>
    </row>
    <row r="389" spans="1:65" s="2" customFormat="1" ht="58.5">
      <c r="A389" s="33"/>
      <c r="B389" s="34"/>
      <c r="C389" s="33"/>
      <c r="D389" s="160" t="s">
        <v>136</v>
      </c>
      <c r="E389" s="33"/>
      <c r="F389" s="161" t="s">
        <v>791</v>
      </c>
      <c r="G389" s="33"/>
      <c r="H389" s="33"/>
      <c r="I389" s="162"/>
      <c r="J389" s="33"/>
      <c r="K389" s="33"/>
      <c r="L389" s="34"/>
      <c r="M389" s="163"/>
      <c r="N389" s="164"/>
      <c r="O389" s="59"/>
      <c r="P389" s="59"/>
      <c r="Q389" s="59"/>
      <c r="R389" s="59"/>
      <c r="S389" s="59"/>
      <c r="T389" s="60"/>
      <c r="U389" s="33"/>
      <c r="V389" s="33"/>
      <c r="W389" s="33"/>
      <c r="X389" s="33"/>
      <c r="Y389" s="33"/>
      <c r="Z389" s="33"/>
      <c r="AA389" s="33"/>
      <c r="AB389" s="33"/>
      <c r="AC389" s="33"/>
      <c r="AD389" s="33"/>
      <c r="AE389" s="33"/>
      <c r="AT389" s="18" t="s">
        <v>136</v>
      </c>
      <c r="AU389" s="18" t="s">
        <v>88</v>
      </c>
    </row>
    <row r="390" spans="1:65" s="2" customFormat="1" ht="19.5">
      <c r="A390" s="33"/>
      <c r="B390" s="34"/>
      <c r="C390" s="33"/>
      <c r="D390" s="160" t="s">
        <v>470</v>
      </c>
      <c r="E390" s="33"/>
      <c r="F390" s="180" t="s">
        <v>724</v>
      </c>
      <c r="G390" s="33"/>
      <c r="H390" s="33"/>
      <c r="I390" s="162"/>
      <c r="J390" s="33"/>
      <c r="K390" s="33"/>
      <c r="L390" s="34"/>
      <c r="M390" s="163"/>
      <c r="N390" s="164"/>
      <c r="O390" s="59"/>
      <c r="P390" s="59"/>
      <c r="Q390" s="59"/>
      <c r="R390" s="59"/>
      <c r="S390" s="59"/>
      <c r="T390" s="60"/>
      <c r="U390" s="33"/>
      <c r="V390" s="33"/>
      <c r="W390" s="33"/>
      <c r="X390" s="33"/>
      <c r="Y390" s="33"/>
      <c r="Z390" s="33"/>
      <c r="AA390" s="33"/>
      <c r="AB390" s="33"/>
      <c r="AC390" s="33"/>
      <c r="AD390" s="33"/>
      <c r="AE390" s="33"/>
      <c r="AT390" s="18" t="s">
        <v>470</v>
      </c>
      <c r="AU390" s="18" t="s">
        <v>88</v>
      </c>
    </row>
    <row r="391" spans="1:65" s="2" customFormat="1" ht="37.9" customHeight="1">
      <c r="A391" s="33"/>
      <c r="B391" s="145"/>
      <c r="C391" s="146" t="s">
        <v>792</v>
      </c>
      <c r="D391" s="146" t="s">
        <v>130</v>
      </c>
      <c r="E391" s="147" t="s">
        <v>793</v>
      </c>
      <c r="F391" s="148" t="s">
        <v>794</v>
      </c>
      <c r="G391" s="149" t="s">
        <v>147</v>
      </c>
      <c r="H391" s="150">
        <v>61.213999999999999</v>
      </c>
      <c r="I391" s="151"/>
      <c r="J391" s="152">
        <f>ROUND(I391*H391,2)</f>
        <v>0</v>
      </c>
      <c r="K391" s="153"/>
      <c r="L391" s="34"/>
      <c r="M391" s="154" t="s">
        <v>1</v>
      </c>
      <c r="N391" s="155" t="s">
        <v>43</v>
      </c>
      <c r="O391" s="59"/>
      <c r="P391" s="156">
        <f>O391*H391</f>
        <v>0</v>
      </c>
      <c r="Q391" s="156">
        <v>0</v>
      </c>
      <c r="R391" s="156">
        <f>Q391*H391</f>
        <v>0</v>
      </c>
      <c r="S391" s="156">
        <v>0</v>
      </c>
      <c r="T391" s="157">
        <f>S391*H391</f>
        <v>0</v>
      </c>
      <c r="U391" s="33"/>
      <c r="V391" s="33"/>
      <c r="W391" s="33"/>
      <c r="X391" s="33"/>
      <c r="Y391" s="33"/>
      <c r="Z391" s="33"/>
      <c r="AA391" s="33"/>
      <c r="AB391" s="33"/>
      <c r="AC391" s="33"/>
      <c r="AD391" s="33"/>
      <c r="AE391" s="33"/>
      <c r="AR391" s="158" t="s">
        <v>134</v>
      </c>
      <c r="AT391" s="158" t="s">
        <v>130</v>
      </c>
      <c r="AU391" s="158" t="s">
        <v>88</v>
      </c>
      <c r="AY391" s="18" t="s">
        <v>127</v>
      </c>
      <c r="BE391" s="159">
        <f>IF(N391="základní",J391,0)</f>
        <v>0</v>
      </c>
      <c r="BF391" s="159">
        <f>IF(N391="snížená",J391,0)</f>
        <v>0</v>
      </c>
      <c r="BG391" s="159">
        <f>IF(N391="zákl. přenesená",J391,0)</f>
        <v>0</v>
      </c>
      <c r="BH391" s="159">
        <f>IF(N391="sníž. přenesená",J391,0)</f>
        <v>0</v>
      </c>
      <c r="BI391" s="159">
        <f>IF(N391="nulová",J391,0)</f>
        <v>0</v>
      </c>
      <c r="BJ391" s="18" t="s">
        <v>86</v>
      </c>
      <c r="BK391" s="159">
        <f>ROUND(I391*H391,2)</f>
        <v>0</v>
      </c>
      <c r="BL391" s="18" t="s">
        <v>134</v>
      </c>
      <c r="BM391" s="158" t="s">
        <v>795</v>
      </c>
    </row>
    <row r="392" spans="1:65" s="2" customFormat="1" ht="48.75">
      <c r="A392" s="33"/>
      <c r="B392" s="34"/>
      <c r="C392" s="33"/>
      <c r="D392" s="160" t="s">
        <v>136</v>
      </c>
      <c r="E392" s="33"/>
      <c r="F392" s="161" t="s">
        <v>796</v>
      </c>
      <c r="G392" s="33"/>
      <c r="H392" s="33"/>
      <c r="I392" s="162"/>
      <c r="J392" s="33"/>
      <c r="K392" s="33"/>
      <c r="L392" s="34"/>
      <c r="M392" s="163"/>
      <c r="N392" s="164"/>
      <c r="O392" s="59"/>
      <c r="P392" s="59"/>
      <c r="Q392" s="59"/>
      <c r="R392" s="59"/>
      <c r="S392" s="59"/>
      <c r="T392" s="60"/>
      <c r="U392" s="33"/>
      <c r="V392" s="33"/>
      <c r="W392" s="33"/>
      <c r="X392" s="33"/>
      <c r="Y392" s="33"/>
      <c r="Z392" s="33"/>
      <c r="AA392" s="33"/>
      <c r="AB392" s="33"/>
      <c r="AC392" s="33"/>
      <c r="AD392" s="33"/>
      <c r="AE392" s="33"/>
      <c r="AT392" s="18" t="s">
        <v>136</v>
      </c>
      <c r="AU392" s="18" t="s">
        <v>88</v>
      </c>
    </row>
    <row r="393" spans="1:65" s="2" customFormat="1" ht="19.5">
      <c r="A393" s="33"/>
      <c r="B393" s="34"/>
      <c r="C393" s="33"/>
      <c r="D393" s="160" t="s">
        <v>470</v>
      </c>
      <c r="E393" s="33"/>
      <c r="F393" s="180" t="s">
        <v>724</v>
      </c>
      <c r="G393" s="33"/>
      <c r="H393" s="33"/>
      <c r="I393" s="162"/>
      <c r="J393" s="33"/>
      <c r="K393" s="33"/>
      <c r="L393" s="34"/>
      <c r="M393" s="163"/>
      <c r="N393" s="164"/>
      <c r="O393" s="59"/>
      <c r="P393" s="59"/>
      <c r="Q393" s="59"/>
      <c r="R393" s="59"/>
      <c r="S393" s="59"/>
      <c r="T393" s="60"/>
      <c r="U393" s="33"/>
      <c r="V393" s="33"/>
      <c r="W393" s="33"/>
      <c r="X393" s="33"/>
      <c r="Y393" s="33"/>
      <c r="Z393" s="33"/>
      <c r="AA393" s="33"/>
      <c r="AB393" s="33"/>
      <c r="AC393" s="33"/>
      <c r="AD393" s="33"/>
      <c r="AE393" s="33"/>
      <c r="AT393" s="18" t="s">
        <v>470</v>
      </c>
      <c r="AU393" s="18" t="s">
        <v>88</v>
      </c>
    </row>
    <row r="394" spans="1:65" s="13" customFormat="1">
      <c r="B394" s="181"/>
      <c r="D394" s="160" t="s">
        <v>472</v>
      </c>
      <c r="E394" s="182" t="s">
        <v>1</v>
      </c>
      <c r="F394" s="183" t="s">
        <v>797</v>
      </c>
      <c r="H394" s="184">
        <v>61.213999999999999</v>
      </c>
      <c r="I394" s="185"/>
      <c r="L394" s="181"/>
      <c r="M394" s="186"/>
      <c r="N394" s="187"/>
      <c r="O394" s="187"/>
      <c r="P394" s="187"/>
      <c r="Q394" s="187"/>
      <c r="R394" s="187"/>
      <c r="S394" s="187"/>
      <c r="T394" s="188"/>
      <c r="AT394" s="182" t="s">
        <v>472</v>
      </c>
      <c r="AU394" s="182" t="s">
        <v>88</v>
      </c>
      <c r="AV394" s="13" t="s">
        <v>88</v>
      </c>
      <c r="AW394" s="13" t="s">
        <v>35</v>
      </c>
      <c r="AX394" s="13" t="s">
        <v>86</v>
      </c>
      <c r="AY394" s="182" t="s">
        <v>127</v>
      </c>
    </row>
    <row r="395" spans="1:65" s="2" customFormat="1" ht="37.9" customHeight="1">
      <c r="A395" s="33"/>
      <c r="B395" s="145"/>
      <c r="C395" s="146" t="s">
        <v>798</v>
      </c>
      <c r="D395" s="146" t="s">
        <v>130</v>
      </c>
      <c r="E395" s="147" t="s">
        <v>799</v>
      </c>
      <c r="F395" s="148" t="s">
        <v>800</v>
      </c>
      <c r="G395" s="149" t="s">
        <v>147</v>
      </c>
      <c r="H395" s="150">
        <v>200</v>
      </c>
      <c r="I395" s="151"/>
      <c r="J395" s="152">
        <f>ROUND(I395*H395,2)</f>
        <v>0</v>
      </c>
      <c r="K395" s="153"/>
      <c r="L395" s="34"/>
      <c r="M395" s="154" t="s">
        <v>1</v>
      </c>
      <c r="N395" s="155" t="s">
        <v>43</v>
      </c>
      <c r="O395" s="59"/>
      <c r="P395" s="156">
        <f>O395*H395</f>
        <v>0</v>
      </c>
      <c r="Q395" s="156">
        <v>0</v>
      </c>
      <c r="R395" s="156">
        <f>Q395*H395</f>
        <v>0</v>
      </c>
      <c r="S395" s="156">
        <v>0</v>
      </c>
      <c r="T395" s="157">
        <f>S395*H395</f>
        <v>0</v>
      </c>
      <c r="U395" s="33"/>
      <c r="V395" s="33"/>
      <c r="W395" s="33"/>
      <c r="X395" s="33"/>
      <c r="Y395" s="33"/>
      <c r="Z395" s="33"/>
      <c r="AA395" s="33"/>
      <c r="AB395" s="33"/>
      <c r="AC395" s="33"/>
      <c r="AD395" s="33"/>
      <c r="AE395" s="33"/>
      <c r="AR395" s="158" t="s">
        <v>134</v>
      </c>
      <c r="AT395" s="158" t="s">
        <v>130</v>
      </c>
      <c r="AU395" s="158" t="s">
        <v>88</v>
      </c>
      <c r="AY395" s="18" t="s">
        <v>127</v>
      </c>
      <c r="BE395" s="159">
        <f>IF(N395="základní",J395,0)</f>
        <v>0</v>
      </c>
      <c r="BF395" s="159">
        <f>IF(N395="snížená",J395,0)</f>
        <v>0</v>
      </c>
      <c r="BG395" s="159">
        <f>IF(N395="zákl. přenesená",J395,0)</f>
        <v>0</v>
      </c>
      <c r="BH395" s="159">
        <f>IF(N395="sníž. přenesená",J395,0)</f>
        <v>0</v>
      </c>
      <c r="BI395" s="159">
        <f>IF(N395="nulová",J395,0)</f>
        <v>0</v>
      </c>
      <c r="BJ395" s="18" t="s">
        <v>86</v>
      </c>
      <c r="BK395" s="159">
        <f>ROUND(I395*H395,2)</f>
        <v>0</v>
      </c>
      <c r="BL395" s="18" t="s">
        <v>134</v>
      </c>
      <c r="BM395" s="158" t="s">
        <v>801</v>
      </c>
    </row>
    <row r="396" spans="1:65" s="2" customFormat="1" ht="58.5">
      <c r="A396" s="33"/>
      <c r="B396" s="34"/>
      <c r="C396" s="33"/>
      <c r="D396" s="160" t="s">
        <v>136</v>
      </c>
      <c r="E396" s="33"/>
      <c r="F396" s="161" t="s">
        <v>802</v>
      </c>
      <c r="G396" s="33"/>
      <c r="H396" s="33"/>
      <c r="I396" s="162"/>
      <c r="J396" s="33"/>
      <c r="K396" s="33"/>
      <c r="L396" s="34"/>
      <c r="M396" s="163"/>
      <c r="N396" s="164"/>
      <c r="O396" s="59"/>
      <c r="P396" s="59"/>
      <c r="Q396" s="59"/>
      <c r="R396" s="59"/>
      <c r="S396" s="59"/>
      <c r="T396" s="60"/>
      <c r="U396" s="33"/>
      <c r="V396" s="33"/>
      <c r="W396" s="33"/>
      <c r="X396" s="33"/>
      <c r="Y396" s="33"/>
      <c r="Z396" s="33"/>
      <c r="AA396" s="33"/>
      <c r="AB396" s="33"/>
      <c r="AC396" s="33"/>
      <c r="AD396" s="33"/>
      <c r="AE396" s="33"/>
      <c r="AT396" s="18" t="s">
        <v>136</v>
      </c>
      <c r="AU396" s="18" t="s">
        <v>88</v>
      </c>
    </row>
    <row r="397" spans="1:65" s="2" customFormat="1" ht="19.5">
      <c r="A397" s="33"/>
      <c r="B397" s="34"/>
      <c r="C397" s="33"/>
      <c r="D397" s="160" t="s">
        <v>470</v>
      </c>
      <c r="E397" s="33"/>
      <c r="F397" s="180" t="s">
        <v>724</v>
      </c>
      <c r="G397" s="33"/>
      <c r="H397" s="33"/>
      <c r="I397" s="162"/>
      <c r="J397" s="33"/>
      <c r="K397" s="33"/>
      <c r="L397" s="34"/>
      <c r="M397" s="163"/>
      <c r="N397" s="164"/>
      <c r="O397" s="59"/>
      <c r="P397" s="59"/>
      <c r="Q397" s="59"/>
      <c r="R397" s="59"/>
      <c r="S397" s="59"/>
      <c r="T397" s="60"/>
      <c r="U397" s="33"/>
      <c r="V397" s="33"/>
      <c r="W397" s="33"/>
      <c r="X397" s="33"/>
      <c r="Y397" s="33"/>
      <c r="Z397" s="33"/>
      <c r="AA397" s="33"/>
      <c r="AB397" s="33"/>
      <c r="AC397" s="33"/>
      <c r="AD397" s="33"/>
      <c r="AE397" s="33"/>
      <c r="AT397" s="18" t="s">
        <v>470</v>
      </c>
      <c r="AU397" s="18" t="s">
        <v>88</v>
      </c>
    </row>
    <row r="398" spans="1:65" s="2" customFormat="1" ht="37.9" customHeight="1">
      <c r="A398" s="33"/>
      <c r="B398" s="145"/>
      <c r="C398" s="146" t="s">
        <v>803</v>
      </c>
      <c r="D398" s="146" t="s">
        <v>130</v>
      </c>
      <c r="E398" s="147" t="s">
        <v>804</v>
      </c>
      <c r="F398" s="148" t="s">
        <v>805</v>
      </c>
      <c r="G398" s="149" t="s">
        <v>147</v>
      </c>
      <c r="H398" s="150">
        <v>61.213999999999999</v>
      </c>
      <c r="I398" s="151"/>
      <c r="J398" s="152">
        <f>ROUND(I398*H398,2)</f>
        <v>0</v>
      </c>
      <c r="K398" s="153"/>
      <c r="L398" s="34"/>
      <c r="M398" s="154" t="s">
        <v>1</v>
      </c>
      <c r="N398" s="155" t="s">
        <v>43</v>
      </c>
      <c r="O398" s="59"/>
      <c r="P398" s="156">
        <f>O398*H398</f>
        <v>0</v>
      </c>
      <c r="Q398" s="156">
        <v>0</v>
      </c>
      <c r="R398" s="156">
        <f>Q398*H398</f>
        <v>0</v>
      </c>
      <c r="S398" s="156">
        <v>0</v>
      </c>
      <c r="T398" s="157">
        <f>S398*H398</f>
        <v>0</v>
      </c>
      <c r="U398" s="33"/>
      <c r="V398" s="33"/>
      <c r="W398" s="33"/>
      <c r="X398" s="33"/>
      <c r="Y398" s="33"/>
      <c r="Z398" s="33"/>
      <c r="AA398" s="33"/>
      <c r="AB398" s="33"/>
      <c r="AC398" s="33"/>
      <c r="AD398" s="33"/>
      <c r="AE398" s="33"/>
      <c r="AR398" s="158" t="s">
        <v>134</v>
      </c>
      <c r="AT398" s="158" t="s">
        <v>130</v>
      </c>
      <c r="AU398" s="158" t="s">
        <v>88</v>
      </c>
      <c r="AY398" s="18" t="s">
        <v>127</v>
      </c>
      <c r="BE398" s="159">
        <f>IF(N398="základní",J398,0)</f>
        <v>0</v>
      </c>
      <c r="BF398" s="159">
        <f>IF(N398="snížená",J398,0)</f>
        <v>0</v>
      </c>
      <c r="BG398" s="159">
        <f>IF(N398="zákl. přenesená",J398,0)</f>
        <v>0</v>
      </c>
      <c r="BH398" s="159">
        <f>IF(N398="sníž. přenesená",J398,0)</f>
        <v>0</v>
      </c>
      <c r="BI398" s="159">
        <f>IF(N398="nulová",J398,0)</f>
        <v>0</v>
      </c>
      <c r="BJ398" s="18" t="s">
        <v>86</v>
      </c>
      <c r="BK398" s="159">
        <f>ROUND(I398*H398,2)</f>
        <v>0</v>
      </c>
      <c r="BL398" s="18" t="s">
        <v>134</v>
      </c>
      <c r="BM398" s="158" t="s">
        <v>806</v>
      </c>
    </row>
    <row r="399" spans="1:65" s="2" customFormat="1" ht="58.5">
      <c r="A399" s="33"/>
      <c r="B399" s="34"/>
      <c r="C399" s="33"/>
      <c r="D399" s="160" t="s">
        <v>136</v>
      </c>
      <c r="E399" s="33"/>
      <c r="F399" s="161" t="s">
        <v>807</v>
      </c>
      <c r="G399" s="33"/>
      <c r="H399" s="33"/>
      <c r="I399" s="162"/>
      <c r="J399" s="33"/>
      <c r="K399" s="33"/>
      <c r="L399" s="34"/>
      <c r="M399" s="163"/>
      <c r="N399" s="164"/>
      <c r="O399" s="59"/>
      <c r="P399" s="59"/>
      <c r="Q399" s="59"/>
      <c r="R399" s="59"/>
      <c r="S399" s="59"/>
      <c r="T399" s="60"/>
      <c r="U399" s="33"/>
      <c r="V399" s="33"/>
      <c r="W399" s="33"/>
      <c r="X399" s="33"/>
      <c r="Y399" s="33"/>
      <c r="Z399" s="33"/>
      <c r="AA399" s="33"/>
      <c r="AB399" s="33"/>
      <c r="AC399" s="33"/>
      <c r="AD399" s="33"/>
      <c r="AE399" s="33"/>
      <c r="AT399" s="18" t="s">
        <v>136</v>
      </c>
      <c r="AU399" s="18" t="s">
        <v>88</v>
      </c>
    </row>
    <row r="400" spans="1:65" s="2" customFormat="1" ht="19.5">
      <c r="A400" s="33"/>
      <c r="B400" s="34"/>
      <c r="C400" s="33"/>
      <c r="D400" s="160" t="s">
        <v>470</v>
      </c>
      <c r="E400" s="33"/>
      <c r="F400" s="180" t="s">
        <v>724</v>
      </c>
      <c r="G400" s="33"/>
      <c r="H400" s="33"/>
      <c r="I400" s="162"/>
      <c r="J400" s="33"/>
      <c r="K400" s="33"/>
      <c r="L400" s="34"/>
      <c r="M400" s="163"/>
      <c r="N400" s="164"/>
      <c r="O400" s="59"/>
      <c r="P400" s="59"/>
      <c r="Q400" s="59"/>
      <c r="R400" s="59"/>
      <c r="S400" s="59"/>
      <c r="T400" s="60"/>
      <c r="U400" s="33"/>
      <c r="V400" s="33"/>
      <c r="W400" s="33"/>
      <c r="X400" s="33"/>
      <c r="Y400" s="33"/>
      <c r="Z400" s="33"/>
      <c r="AA400" s="33"/>
      <c r="AB400" s="33"/>
      <c r="AC400" s="33"/>
      <c r="AD400" s="33"/>
      <c r="AE400" s="33"/>
      <c r="AT400" s="18" t="s">
        <v>470</v>
      </c>
      <c r="AU400" s="18" t="s">
        <v>88</v>
      </c>
    </row>
    <row r="401" spans="1:65" s="2" customFormat="1" ht="24.2" customHeight="1">
      <c r="A401" s="33"/>
      <c r="B401" s="145"/>
      <c r="C401" s="146" t="s">
        <v>808</v>
      </c>
      <c r="D401" s="146" t="s">
        <v>130</v>
      </c>
      <c r="E401" s="147" t="s">
        <v>809</v>
      </c>
      <c r="F401" s="148" t="s">
        <v>810</v>
      </c>
      <c r="G401" s="149" t="s">
        <v>141</v>
      </c>
      <c r="H401" s="150">
        <v>4</v>
      </c>
      <c r="I401" s="151"/>
      <c r="J401" s="152">
        <f>ROUND(I401*H401,2)</f>
        <v>0</v>
      </c>
      <c r="K401" s="153"/>
      <c r="L401" s="34"/>
      <c r="M401" s="154" t="s">
        <v>1</v>
      </c>
      <c r="N401" s="155" t="s">
        <v>43</v>
      </c>
      <c r="O401" s="59"/>
      <c r="P401" s="156">
        <f>O401*H401</f>
        <v>0</v>
      </c>
      <c r="Q401" s="156">
        <v>0</v>
      </c>
      <c r="R401" s="156">
        <f>Q401*H401</f>
        <v>0</v>
      </c>
      <c r="S401" s="156">
        <v>0</v>
      </c>
      <c r="T401" s="157">
        <f>S401*H401</f>
        <v>0</v>
      </c>
      <c r="U401" s="33"/>
      <c r="V401" s="33"/>
      <c r="W401" s="33"/>
      <c r="X401" s="33"/>
      <c r="Y401" s="33"/>
      <c r="Z401" s="33"/>
      <c r="AA401" s="33"/>
      <c r="AB401" s="33"/>
      <c r="AC401" s="33"/>
      <c r="AD401" s="33"/>
      <c r="AE401" s="33"/>
      <c r="AR401" s="158" t="s">
        <v>134</v>
      </c>
      <c r="AT401" s="158" t="s">
        <v>130</v>
      </c>
      <c r="AU401" s="158" t="s">
        <v>88</v>
      </c>
      <c r="AY401" s="18" t="s">
        <v>127</v>
      </c>
      <c r="BE401" s="159">
        <f>IF(N401="základní",J401,0)</f>
        <v>0</v>
      </c>
      <c r="BF401" s="159">
        <f>IF(N401="snížená",J401,0)</f>
        <v>0</v>
      </c>
      <c r="BG401" s="159">
        <f>IF(N401="zákl. přenesená",J401,0)</f>
        <v>0</v>
      </c>
      <c r="BH401" s="159">
        <f>IF(N401="sníž. přenesená",J401,0)</f>
        <v>0</v>
      </c>
      <c r="BI401" s="159">
        <f>IF(N401="nulová",J401,0)</f>
        <v>0</v>
      </c>
      <c r="BJ401" s="18" t="s">
        <v>86</v>
      </c>
      <c r="BK401" s="159">
        <f>ROUND(I401*H401,2)</f>
        <v>0</v>
      </c>
      <c r="BL401" s="18" t="s">
        <v>134</v>
      </c>
      <c r="BM401" s="158" t="s">
        <v>811</v>
      </c>
    </row>
    <row r="402" spans="1:65" s="2" customFormat="1" ht="29.25">
      <c r="A402" s="33"/>
      <c r="B402" s="34"/>
      <c r="C402" s="33"/>
      <c r="D402" s="160" t="s">
        <v>136</v>
      </c>
      <c r="E402" s="33"/>
      <c r="F402" s="161" t="s">
        <v>812</v>
      </c>
      <c r="G402" s="33"/>
      <c r="H402" s="33"/>
      <c r="I402" s="162"/>
      <c r="J402" s="33"/>
      <c r="K402" s="33"/>
      <c r="L402" s="34"/>
      <c r="M402" s="163"/>
      <c r="N402" s="164"/>
      <c r="O402" s="59"/>
      <c r="P402" s="59"/>
      <c r="Q402" s="59"/>
      <c r="R402" s="59"/>
      <c r="S402" s="59"/>
      <c r="T402" s="60"/>
      <c r="U402" s="33"/>
      <c r="V402" s="33"/>
      <c r="W402" s="33"/>
      <c r="X402" s="33"/>
      <c r="Y402" s="33"/>
      <c r="Z402" s="33"/>
      <c r="AA402" s="33"/>
      <c r="AB402" s="33"/>
      <c r="AC402" s="33"/>
      <c r="AD402" s="33"/>
      <c r="AE402" s="33"/>
      <c r="AT402" s="18" t="s">
        <v>136</v>
      </c>
      <c r="AU402" s="18" t="s">
        <v>88</v>
      </c>
    </row>
    <row r="403" spans="1:65" s="2" customFormat="1" ht="19.5">
      <c r="A403" s="33"/>
      <c r="B403" s="34"/>
      <c r="C403" s="33"/>
      <c r="D403" s="160" t="s">
        <v>470</v>
      </c>
      <c r="E403" s="33"/>
      <c r="F403" s="180" t="s">
        <v>813</v>
      </c>
      <c r="G403" s="33"/>
      <c r="H403" s="33"/>
      <c r="I403" s="162"/>
      <c r="J403" s="33"/>
      <c r="K403" s="33"/>
      <c r="L403" s="34"/>
      <c r="M403" s="163"/>
      <c r="N403" s="164"/>
      <c r="O403" s="59"/>
      <c r="P403" s="59"/>
      <c r="Q403" s="59"/>
      <c r="R403" s="59"/>
      <c r="S403" s="59"/>
      <c r="T403" s="60"/>
      <c r="U403" s="33"/>
      <c r="V403" s="33"/>
      <c r="W403" s="33"/>
      <c r="X403" s="33"/>
      <c r="Y403" s="33"/>
      <c r="Z403" s="33"/>
      <c r="AA403" s="33"/>
      <c r="AB403" s="33"/>
      <c r="AC403" s="33"/>
      <c r="AD403" s="33"/>
      <c r="AE403" s="33"/>
      <c r="AT403" s="18" t="s">
        <v>470</v>
      </c>
      <c r="AU403" s="18" t="s">
        <v>88</v>
      </c>
    </row>
    <row r="404" spans="1:65" s="2" customFormat="1" ht="24.2" customHeight="1">
      <c r="A404" s="33"/>
      <c r="B404" s="145"/>
      <c r="C404" s="146" t="s">
        <v>814</v>
      </c>
      <c r="D404" s="146" t="s">
        <v>130</v>
      </c>
      <c r="E404" s="147" t="s">
        <v>815</v>
      </c>
      <c r="F404" s="148" t="s">
        <v>816</v>
      </c>
      <c r="G404" s="149" t="s">
        <v>141</v>
      </c>
      <c r="H404" s="150">
        <v>2</v>
      </c>
      <c r="I404" s="151"/>
      <c r="J404" s="152">
        <f>ROUND(I404*H404,2)</f>
        <v>0</v>
      </c>
      <c r="K404" s="153"/>
      <c r="L404" s="34"/>
      <c r="M404" s="154" t="s">
        <v>1</v>
      </c>
      <c r="N404" s="155" t="s">
        <v>43</v>
      </c>
      <c r="O404" s="59"/>
      <c r="P404" s="156">
        <f>O404*H404</f>
        <v>0</v>
      </c>
      <c r="Q404" s="156">
        <v>0</v>
      </c>
      <c r="R404" s="156">
        <f>Q404*H404</f>
        <v>0</v>
      </c>
      <c r="S404" s="156">
        <v>0</v>
      </c>
      <c r="T404" s="157">
        <f>S404*H404</f>
        <v>0</v>
      </c>
      <c r="U404" s="33"/>
      <c r="V404" s="33"/>
      <c r="W404" s="33"/>
      <c r="X404" s="33"/>
      <c r="Y404" s="33"/>
      <c r="Z404" s="33"/>
      <c r="AA404" s="33"/>
      <c r="AB404" s="33"/>
      <c r="AC404" s="33"/>
      <c r="AD404" s="33"/>
      <c r="AE404" s="33"/>
      <c r="AR404" s="158" t="s">
        <v>134</v>
      </c>
      <c r="AT404" s="158" t="s">
        <v>130</v>
      </c>
      <c r="AU404" s="158" t="s">
        <v>88</v>
      </c>
      <c r="AY404" s="18" t="s">
        <v>127</v>
      </c>
      <c r="BE404" s="159">
        <f>IF(N404="základní",J404,0)</f>
        <v>0</v>
      </c>
      <c r="BF404" s="159">
        <f>IF(N404="snížená",J404,0)</f>
        <v>0</v>
      </c>
      <c r="BG404" s="159">
        <f>IF(N404="zákl. přenesená",J404,0)</f>
        <v>0</v>
      </c>
      <c r="BH404" s="159">
        <f>IF(N404="sníž. přenesená",J404,0)</f>
        <v>0</v>
      </c>
      <c r="BI404" s="159">
        <f>IF(N404="nulová",J404,0)</f>
        <v>0</v>
      </c>
      <c r="BJ404" s="18" t="s">
        <v>86</v>
      </c>
      <c r="BK404" s="159">
        <f>ROUND(I404*H404,2)</f>
        <v>0</v>
      </c>
      <c r="BL404" s="18" t="s">
        <v>134</v>
      </c>
      <c r="BM404" s="158" t="s">
        <v>817</v>
      </c>
    </row>
    <row r="405" spans="1:65" s="2" customFormat="1" ht="48.75">
      <c r="A405" s="33"/>
      <c r="B405" s="34"/>
      <c r="C405" s="33"/>
      <c r="D405" s="160" t="s">
        <v>136</v>
      </c>
      <c r="E405" s="33"/>
      <c r="F405" s="161" t="s">
        <v>818</v>
      </c>
      <c r="G405" s="33"/>
      <c r="H405" s="33"/>
      <c r="I405" s="162"/>
      <c r="J405" s="33"/>
      <c r="K405" s="33"/>
      <c r="L405" s="34"/>
      <c r="M405" s="163"/>
      <c r="N405" s="164"/>
      <c r="O405" s="59"/>
      <c r="P405" s="59"/>
      <c r="Q405" s="59"/>
      <c r="R405" s="59"/>
      <c r="S405" s="59"/>
      <c r="T405" s="60"/>
      <c r="U405" s="33"/>
      <c r="V405" s="33"/>
      <c r="W405" s="33"/>
      <c r="X405" s="33"/>
      <c r="Y405" s="33"/>
      <c r="Z405" s="33"/>
      <c r="AA405" s="33"/>
      <c r="AB405" s="33"/>
      <c r="AC405" s="33"/>
      <c r="AD405" s="33"/>
      <c r="AE405" s="33"/>
      <c r="AT405" s="18" t="s">
        <v>136</v>
      </c>
      <c r="AU405" s="18" t="s">
        <v>88</v>
      </c>
    </row>
    <row r="406" spans="1:65" s="2" customFormat="1" ht="24.2" customHeight="1">
      <c r="A406" s="33"/>
      <c r="B406" s="145"/>
      <c r="C406" s="146" t="s">
        <v>819</v>
      </c>
      <c r="D406" s="146" t="s">
        <v>130</v>
      </c>
      <c r="E406" s="147" t="s">
        <v>820</v>
      </c>
      <c r="F406" s="148" t="s">
        <v>821</v>
      </c>
      <c r="G406" s="149" t="s">
        <v>141</v>
      </c>
      <c r="H406" s="150">
        <v>2</v>
      </c>
      <c r="I406" s="151"/>
      <c r="J406" s="152">
        <f>ROUND(I406*H406,2)</f>
        <v>0</v>
      </c>
      <c r="K406" s="153"/>
      <c r="L406" s="34"/>
      <c r="M406" s="154" t="s">
        <v>1</v>
      </c>
      <c r="N406" s="155" t="s">
        <v>43</v>
      </c>
      <c r="O406" s="59"/>
      <c r="P406" s="156">
        <f>O406*H406</f>
        <v>0</v>
      </c>
      <c r="Q406" s="156">
        <v>0</v>
      </c>
      <c r="R406" s="156">
        <f>Q406*H406</f>
        <v>0</v>
      </c>
      <c r="S406" s="156">
        <v>0</v>
      </c>
      <c r="T406" s="157">
        <f>S406*H406</f>
        <v>0</v>
      </c>
      <c r="U406" s="33"/>
      <c r="V406" s="33"/>
      <c r="W406" s="33"/>
      <c r="X406" s="33"/>
      <c r="Y406" s="33"/>
      <c r="Z406" s="33"/>
      <c r="AA406" s="33"/>
      <c r="AB406" s="33"/>
      <c r="AC406" s="33"/>
      <c r="AD406" s="33"/>
      <c r="AE406" s="33"/>
      <c r="AR406" s="158" t="s">
        <v>134</v>
      </c>
      <c r="AT406" s="158" t="s">
        <v>130</v>
      </c>
      <c r="AU406" s="158" t="s">
        <v>88</v>
      </c>
      <c r="AY406" s="18" t="s">
        <v>127</v>
      </c>
      <c r="BE406" s="159">
        <f>IF(N406="základní",J406,0)</f>
        <v>0</v>
      </c>
      <c r="BF406" s="159">
        <f>IF(N406="snížená",J406,0)</f>
        <v>0</v>
      </c>
      <c r="BG406" s="159">
        <f>IF(N406="zákl. přenesená",J406,0)</f>
        <v>0</v>
      </c>
      <c r="BH406" s="159">
        <f>IF(N406="sníž. přenesená",J406,0)</f>
        <v>0</v>
      </c>
      <c r="BI406" s="159">
        <f>IF(N406="nulová",J406,0)</f>
        <v>0</v>
      </c>
      <c r="BJ406" s="18" t="s">
        <v>86</v>
      </c>
      <c r="BK406" s="159">
        <f>ROUND(I406*H406,2)</f>
        <v>0</v>
      </c>
      <c r="BL406" s="18" t="s">
        <v>134</v>
      </c>
      <c r="BM406" s="158" t="s">
        <v>822</v>
      </c>
    </row>
    <row r="407" spans="1:65" s="2" customFormat="1" ht="48.75">
      <c r="A407" s="33"/>
      <c r="B407" s="34"/>
      <c r="C407" s="33"/>
      <c r="D407" s="160" t="s">
        <v>136</v>
      </c>
      <c r="E407" s="33"/>
      <c r="F407" s="161" t="s">
        <v>823</v>
      </c>
      <c r="G407" s="33"/>
      <c r="H407" s="33"/>
      <c r="I407" s="162"/>
      <c r="J407" s="33"/>
      <c r="K407" s="33"/>
      <c r="L407" s="34"/>
      <c r="M407" s="163"/>
      <c r="N407" s="164"/>
      <c r="O407" s="59"/>
      <c r="P407" s="59"/>
      <c r="Q407" s="59"/>
      <c r="R407" s="59"/>
      <c r="S407" s="59"/>
      <c r="T407" s="60"/>
      <c r="U407" s="33"/>
      <c r="V407" s="33"/>
      <c r="W407" s="33"/>
      <c r="X407" s="33"/>
      <c r="Y407" s="33"/>
      <c r="Z407" s="33"/>
      <c r="AA407" s="33"/>
      <c r="AB407" s="33"/>
      <c r="AC407" s="33"/>
      <c r="AD407" s="33"/>
      <c r="AE407" s="33"/>
      <c r="AT407" s="18" t="s">
        <v>136</v>
      </c>
      <c r="AU407" s="18" t="s">
        <v>88</v>
      </c>
    </row>
    <row r="408" spans="1:65" s="2" customFormat="1" ht="24.2" customHeight="1">
      <c r="A408" s="33"/>
      <c r="B408" s="145"/>
      <c r="C408" s="146" t="s">
        <v>824</v>
      </c>
      <c r="D408" s="146" t="s">
        <v>130</v>
      </c>
      <c r="E408" s="147" t="s">
        <v>825</v>
      </c>
      <c r="F408" s="148" t="s">
        <v>826</v>
      </c>
      <c r="G408" s="149" t="s">
        <v>141</v>
      </c>
      <c r="H408" s="150">
        <v>2</v>
      </c>
      <c r="I408" s="151"/>
      <c r="J408" s="152">
        <f>ROUND(I408*H408,2)</f>
        <v>0</v>
      </c>
      <c r="K408" s="153"/>
      <c r="L408" s="34"/>
      <c r="M408" s="154" t="s">
        <v>1</v>
      </c>
      <c r="N408" s="155" t="s">
        <v>43</v>
      </c>
      <c r="O408" s="59"/>
      <c r="P408" s="156">
        <f>O408*H408</f>
        <v>0</v>
      </c>
      <c r="Q408" s="156">
        <v>0</v>
      </c>
      <c r="R408" s="156">
        <f>Q408*H408</f>
        <v>0</v>
      </c>
      <c r="S408" s="156">
        <v>0</v>
      </c>
      <c r="T408" s="157">
        <f>S408*H408</f>
        <v>0</v>
      </c>
      <c r="U408" s="33"/>
      <c r="V408" s="33"/>
      <c r="W408" s="33"/>
      <c r="X408" s="33"/>
      <c r="Y408" s="33"/>
      <c r="Z408" s="33"/>
      <c r="AA408" s="33"/>
      <c r="AB408" s="33"/>
      <c r="AC408" s="33"/>
      <c r="AD408" s="33"/>
      <c r="AE408" s="33"/>
      <c r="AR408" s="158" t="s">
        <v>134</v>
      </c>
      <c r="AT408" s="158" t="s">
        <v>130</v>
      </c>
      <c r="AU408" s="158" t="s">
        <v>88</v>
      </c>
      <c r="AY408" s="18" t="s">
        <v>127</v>
      </c>
      <c r="BE408" s="159">
        <f>IF(N408="základní",J408,0)</f>
        <v>0</v>
      </c>
      <c r="BF408" s="159">
        <f>IF(N408="snížená",J408,0)</f>
        <v>0</v>
      </c>
      <c r="BG408" s="159">
        <f>IF(N408="zákl. přenesená",J408,0)</f>
        <v>0</v>
      </c>
      <c r="BH408" s="159">
        <f>IF(N408="sníž. přenesená",J408,0)</f>
        <v>0</v>
      </c>
      <c r="BI408" s="159">
        <f>IF(N408="nulová",J408,0)</f>
        <v>0</v>
      </c>
      <c r="BJ408" s="18" t="s">
        <v>86</v>
      </c>
      <c r="BK408" s="159">
        <f>ROUND(I408*H408,2)</f>
        <v>0</v>
      </c>
      <c r="BL408" s="18" t="s">
        <v>134</v>
      </c>
      <c r="BM408" s="158" t="s">
        <v>827</v>
      </c>
    </row>
    <row r="409" spans="1:65" s="2" customFormat="1" ht="58.5">
      <c r="A409" s="33"/>
      <c r="B409" s="34"/>
      <c r="C409" s="33"/>
      <c r="D409" s="160" t="s">
        <v>136</v>
      </c>
      <c r="E409" s="33"/>
      <c r="F409" s="161" t="s">
        <v>828</v>
      </c>
      <c r="G409" s="33"/>
      <c r="H409" s="33"/>
      <c r="I409" s="162"/>
      <c r="J409" s="33"/>
      <c r="K409" s="33"/>
      <c r="L409" s="34"/>
      <c r="M409" s="163"/>
      <c r="N409" s="164"/>
      <c r="O409" s="59"/>
      <c r="P409" s="59"/>
      <c r="Q409" s="59"/>
      <c r="R409" s="59"/>
      <c r="S409" s="59"/>
      <c r="T409" s="60"/>
      <c r="U409" s="33"/>
      <c r="V409" s="33"/>
      <c r="W409" s="33"/>
      <c r="X409" s="33"/>
      <c r="Y409" s="33"/>
      <c r="Z409" s="33"/>
      <c r="AA409" s="33"/>
      <c r="AB409" s="33"/>
      <c r="AC409" s="33"/>
      <c r="AD409" s="33"/>
      <c r="AE409" s="33"/>
      <c r="AT409" s="18" t="s">
        <v>136</v>
      </c>
      <c r="AU409" s="18" t="s">
        <v>88</v>
      </c>
    </row>
    <row r="410" spans="1:65" s="2" customFormat="1" ht="24.2" customHeight="1">
      <c r="A410" s="33"/>
      <c r="B410" s="145"/>
      <c r="C410" s="146" t="s">
        <v>829</v>
      </c>
      <c r="D410" s="146" t="s">
        <v>130</v>
      </c>
      <c r="E410" s="147" t="s">
        <v>830</v>
      </c>
      <c r="F410" s="148" t="s">
        <v>831</v>
      </c>
      <c r="G410" s="149" t="s">
        <v>141</v>
      </c>
      <c r="H410" s="150">
        <v>2</v>
      </c>
      <c r="I410" s="151"/>
      <c r="J410" s="152">
        <f>ROUND(I410*H410,2)</f>
        <v>0</v>
      </c>
      <c r="K410" s="153"/>
      <c r="L410" s="34"/>
      <c r="M410" s="154" t="s">
        <v>1</v>
      </c>
      <c r="N410" s="155" t="s">
        <v>43</v>
      </c>
      <c r="O410" s="59"/>
      <c r="P410" s="156">
        <f>O410*H410</f>
        <v>0</v>
      </c>
      <c r="Q410" s="156">
        <v>0</v>
      </c>
      <c r="R410" s="156">
        <f>Q410*H410</f>
        <v>0</v>
      </c>
      <c r="S410" s="156">
        <v>0</v>
      </c>
      <c r="T410" s="157">
        <f>S410*H410</f>
        <v>0</v>
      </c>
      <c r="U410" s="33"/>
      <c r="V410" s="33"/>
      <c r="W410" s="33"/>
      <c r="X410" s="33"/>
      <c r="Y410" s="33"/>
      <c r="Z410" s="33"/>
      <c r="AA410" s="33"/>
      <c r="AB410" s="33"/>
      <c r="AC410" s="33"/>
      <c r="AD410" s="33"/>
      <c r="AE410" s="33"/>
      <c r="AR410" s="158" t="s">
        <v>134</v>
      </c>
      <c r="AT410" s="158" t="s">
        <v>130</v>
      </c>
      <c r="AU410" s="158" t="s">
        <v>88</v>
      </c>
      <c r="AY410" s="18" t="s">
        <v>127</v>
      </c>
      <c r="BE410" s="159">
        <f>IF(N410="základní",J410,0)</f>
        <v>0</v>
      </c>
      <c r="BF410" s="159">
        <f>IF(N410="snížená",J410,0)</f>
        <v>0</v>
      </c>
      <c r="BG410" s="159">
        <f>IF(N410="zákl. přenesená",J410,0)</f>
        <v>0</v>
      </c>
      <c r="BH410" s="159">
        <f>IF(N410="sníž. přenesená",J410,0)</f>
        <v>0</v>
      </c>
      <c r="BI410" s="159">
        <f>IF(N410="nulová",J410,0)</f>
        <v>0</v>
      </c>
      <c r="BJ410" s="18" t="s">
        <v>86</v>
      </c>
      <c r="BK410" s="159">
        <f>ROUND(I410*H410,2)</f>
        <v>0</v>
      </c>
      <c r="BL410" s="18" t="s">
        <v>134</v>
      </c>
      <c r="BM410" s="158" t="s">
        <v>832</v>
      </c>
    </row>
    <row r="411" spans="1:65" s="2" customFormat="1" ht="58.5">
      <c r="A411" s="33"/>
      <c r="B411" s="34"/>
      <c r="C411" s="33"/>
      <c r="D411" s="160" t="s">
        <v>136</v>
      </c>
      <c r="E411" s="33"/>
      <c r="F411" s="161" t="s">
        <v>833</v>
      </c>
      <c r="G411" s="33"/>
      <c r="H411" s="33"/>
      <c r="I411" s="162"/>
      <c r="J411" s="33"/>
      <c r="K411" s="33"/>
      <c r="L411" s="34"/>
      <c r="M411" s="163"/>
      <c r="N411" s="164"/>
      <c r="O411" s="59"/>
      <c r="P411" s="59"/>
      <c r="Q411" s="59"/>
      <c r="R411" s="59"/>
      <c r="S411" s="59"/>
      <c r="T411" s="60"/>
      <c r="U411" s="33"/>
      <c r="V411" s="33"/>
      <c r="W411" s="33"/>
      <c r="X411" s="33"/>
      <c r="Y411" s="33"/>
      <c r="Z411" s="33"/>
      <c r="AA411" s="33"/>
      <c r="AB411" s="33"/>
      <c r="AC411" s="33"/>
      <c r="AD411" s="33"/>
      <c r="AE411" s="33"/>
      <c r="AT411" s="18" t="s">
        <v>136</v>
      </c>
      <c r="AU411" s="18" t="s">
        <v>88</v>
      </c>
    </row>
    <row r="412" spans="1:65" s="2" customFormat="1" ht="24.2" customHeight="1">
      <c r="A412" s="33"/>
      <c r="B412" s="145"/>
      <c r="C412" s="146" t="s">
        <v>834</v>
      </c>
      <c r="D412" s="146" t="s">
        <v>130</v>
      </c>
      <c r="E412" s="147" t="s">
        <v>835</v>
      </c>
      <c r="F412" s="148" t="s">
        <v>836</v>
      </c>
      <c r="G412" s="149" t="s">
        <v>147</v>
      </c>
      <c r="H412" s="150">
        <v>106.85</v>
      </c>
      <c r="I412" s="151"/>
      <c r="J412" s="152">
        <f>ROUND(I412*H412,2)</f>
        <v>0</v>
      </c>
      <c r="K412" s="153"/>
      <c r="L412" s="34"/>
      <c r="M412" s="154" t="s">
        <v>1</v>
      </c>
      <c r="N412" s="155" t="s">
        <v>43</v>
      </c>
      <c r="O412" s="59"/>
      <c r="P412" s="156">
        <f>O412*H412</f>
        <v>0</v>
      </c>
      <c r="Q412" s="156">
        <v>0</v>
      </c>
      <c r="R412" s="156">
        <f>Q412*H412</f>
        <v>0</v>
      </c>
      <c r="S412" s="156">
        <v>0</v>
      </c>
      <c r="T412" s="157">
        <f>S412*H412</f>
        <v>0</v>
      </c>
      <c r="U412" s="33"/>
      <c r="V412" s="33"/>
      <c r="W412" s="33"/>
      <c r="X412" s="33"/>
      <c r="Y412" s="33"/>
      <c r="Z412" s="33"/>
      <c r="AA412" s="33"/>
      <c r="AB412" s="33"/>
      <c r="AC412" s="33"/>
      <c r="AD412" s="33"/>
      <c r="AE412" s="33"/>
      <c r="AR412" s="158" t="s">
        <v>134</v>
      </c>
      <c r="AT412" s="158" t="s">
        <v>130</v>
      </c>
      <c r="AU412" s="158" t="s">
        <v>88</v>
      </c>
      <c r="AY412" s="18" t="s">
        <v>127</v>
      </c>
      <c r="BE412" s="159">
        <f>IF(N412="základní",J412,0)</f>
        <v>0</v>
      </c>
      <c r="BF412" s="159">
        <f>IF(N412="snížená",J412,0)</f>
        <v>0</v>
      </c>
      <c r="BG412" s="159">
        <f>IF(N412="zákl. přenesená",J412,0)</f>
        <v>0</v>
      </c>
      <c r="BH412" s="159">
        <f>IF(N412="sníž. přenesená",J412,0)</f>
        <v>0</v>
      </c>
      <c r="BI412" s="159">
        <f>IF(N412="nulová",J412,0)</f>
        <v>0</v>
      </c>
      <c r="BJ412" s="18" t="s">
        <v>86</v>
      </c>
      <c r="BK412" s="159">
        <f>ROUND(I412*H412,2)</f>
        <v>0</v>
      </c>
      <c r="BL412" s="18" t="s">
        <v>134</v>
      </c>
      <c r="BM412" s="158" t="s">
        <v>837</v>
      </c>
    </row>
    <row r="413" spans="1:65" s="2" customFormat="1" ht="68.25">
      <c r="A413" s="33"/>
      <c r="B413" s="34"/>
      <c r="C413" s="33"/>
      <c r="D413" s="160" t="s">
        <v>136</v>
      </c>
      <c r="E413" s="33"/>
      <c r="F413" s="161" t="s">
        <v>838</v>
      </c>
      <c r="G413" s="33"/>
      <c r="H413" s="33"/>
      <c r="I413" s="162"/>
      <c r="J413" s="33"/>
      <c r="K413" s="33"/>
      <c r="L413" s="34"/>
      <c r="M413" s="163"/>
      <c r="N413" s="164"/>
      <c r="O413" s="59"/>
      <c r="P413" s="59"/>
      <c r="Q413" s="59"/>
      <c r="R413" s="59"/>
      <c r="S413" s="59"/>
      <c r="T413" s="60"/>
      <c r="U413" s="33"/>
      <c r="V413" s="33"/>
      <c r="W413" s="33"/>
      <c r="X413" s="33"/>
      <c r="Y413" s="33"/>
      <c r="Z413" s="33"/>
      <c r="AA413" s="33"/>
      <c r="AB413" s="33"/>
      <c r="AC413" s="33"/>
      <c r="AD413" s="33"/>
      <c r="AE413" s="33"/>
      <c r="AT413" s="18" t="s">
        <v>136</v>
      </c>
      <c r="AU413" s="18" t="s">
        <v>88</v>
      </c>
    </row>
    <row r="414" spans="1:65" s="2" customFormat="1" ht="33" customHeight="1">
      <c r="A414" s="33"/>
      <c r="B414" s="145"/>
      <c r="C414" s="165" t="s">
        <v>839</v>
      </c>
      <c r="D414" s="165" t="s">
        <v>138</v>
      </c>
      <c r="E414" s="166" t="s">
        <v>840</v>
      </c>
      <c r="F414" s="167" t="s">
        <v>841</v>
      </c>
      <c r="G414" s="168" t="s">
        <v>141</v>
      </c>
      <c r="H414" s="169">
        <v>1</v>
      </c>
      <c r="I414" s="170">
        <v>1726400</v>
      </c>
      <c r="J414" s="171">
        <f>ROUND(I414*H414,2)</f>
        <v>1726400</v>
      </c>
      <c r="K414" s="172"/>
      <c r="L414" s="173"/>
      <c r="M414" s="174" t="s">
        <v>1</v>
      </c>
      <c r="N414" s="175" t="s">
        <v>43</v>
      </c>
      <c r="O414" s="59"/>
      <c r="P414" s="156">
        <f>O414*H414</f>
        <v>0</v>
      </c>
      <c r="Q414" s="156">
        <v>28.076000000000001</v>
      </c>
      <c r="R414" s="156">
        <f>Q414*H414</f>
        <v>28.076000000000001</v>
      </c>
      <c r="S414" s="156">
        <v>0</v>
      </c>
      <c r="T414" s="157">
        <f>S414*H414</f>
        <v>0</v>
      </c>
      <c r="U414" s="33"/>
      <c r="V414" s="33"/>
      <c r="W414" s="33"/>
      <c r="X414" s="33"/>
      <c r="Y414" s="33"/>
      <c r="Z414" s="33"/>
      <c r="AA414" s="33"/>
      <c r="AB414" s="33"/>
      <c r="AC414" s="33"/>
      <c r="AD414" s="33"/>
      <c r="AE414" s="33"/>
      <c r="AR414" s="158" t="s">
        <v>142</v>
      </c>
      <c r="AT414" s="158" t="s">
        <v>138</v>
      </c>
      <c r="AU414" s="158" t="s">
        <v>88</v>
      </c>
      <c r="AY414" s="18" t="s">
        <v>127</v>
      </c>
      <c r="BE414" s="159">
        <f>IF(N414="základní",J414,0)</f>
        <v>1726400</v>
      </c>
      <c r="BF414" s="159">
        <f>IF(N414="snížená",J414,0)</f>
        <v>0</v>
      </c>
      <c r="BG414" s="159">
        <f>IF(N414="zákl. přenesená",J414,0)</f>
        <v>0</v>
      </c>
      <c r="BH414" s="159">
        <f>IF(N414="sníž. přenesená",J414,0)</f>
        <v>0</v>
      </c>
      <c r="BI414" s="159">
        <f>IF(N414="nulová",J414,0)</f>
        <v>0</v>
      </c>
      <c r="BJ414" s="18" t="s">
        <v>86</v>
      </c>
      <c r="BK414" s="159">
        <f>ROUND(I414*H414,2)</f>
        <v>1726400</v>
      </c>
      <c r="BL414" s="18" t="s">
        <v>134</v>
      </c>
      <c r="BM414" s="158" t="s">
        <v>842</v>
      </c>
    </row>
    <row r="415" spans="1:65" s="2" customFormat="1" ht="19.5">
      <c r="A415" s="33"/>
      <c r="B415" s="34"/>
      <c r="C415" s="33"/>
      <c r="D415" s="160" t="s">
        <v>136</v>
      </c>
      <c r="E415" s="33"/>
      <c r="F415" s="161" t="s">
        <v>843</v>
      </c>
      <c r="G415" s="33"/>
      <c r="H415" s="33"/>
      <c r="I415" s="162"/>
      <c r="J415" s="33"/>
      <c r="K415" s="33"/>
      <c r="L415" s="34"/>
      <c r="M415" s="163"/>
      <c r="N415" s="164"/>
      <c r="O415" s="59"/>
      <c r="P415" s="59"/>
      <c r="Q415" s="59"/>
      <c r="R415" s="59"/>
      <c r="S415" s="59"/>
      <c r="T415" s="60"/>
      <c r="U415" s="33"/>
      <c r="V415" s="33"/>
      <c r="W415" s="33"/>
      <c r="X415" s="33"/>
      <c r="Y415" s="33"/>
      <c r="Z415" s="33"/>
      <c r="AA415" s="33"/>
      <c r="AB415" s="33"/>
      <c r="AC415" s="33"/>
      <c r="AD415" s="33"/>
      <c r="AE415" s="33"/>
      <c r="AT415" s="18" t="s">
        <v>136</v>
      </c>
      <c r="AU415" s="18" t="s">
        <v>88</v>
      </c>
    </row>
    <row r="416" spans="1:65" s="13" customFormat="1">
      <c r="B416" s="181"/>
      <c r="D416" s="160" t="s">
        <v>472</v>
      </c>
      <c r="E416" s="182" t="s">
        <v>1</v>
      </c>
      <c r="F416" s="183" t="s">
        <v>844</v>
      </c>
      <c r="H416" s="184">
        <v>1</v>
      </c>
      <c r="I416" s="185"/>
      <c r="L416" s="181"/>
      <c r="M416" s="186"/>
      <c r="N416" s="187"/>
      <c r="O416" s="187"/>
      <c r="P416" s="187"/>
      <c r="Q416" s="187"/>
      <c r="R416" s="187"/>
      <c r="S416" s="187"/>
      <c r="T416" s="188"/>
      <c r="AT416" s="182" t="s">
        <v>472</v>
      </c>
      <c r="AU416" s="182" t="s">
        <v>88</v>
      </c>
      <c r="AV416" s="13" t="s">
        <v>88</v>
      </c>
      <c r="AW416" s="13" t="s">
        <v>35</v>
      </c>
      <c r="AX416" s="13" t="s">
        <v>86</v>
      </c>
      <c r="AY416" s="182" t="s">
        <v>127</v>
      </c>
    </row>
    <row r="417" spans="1:65" s="2" customFormat="1" ht="33" customHeight="1">
      <c r="A417" s="33"/>
      <c r="B417" s="145"/>
      <c r="C417" s="165" t="s">
        <v>845</v>
      </c>
      <c r="D417" s="165" t="s">
        <v>138</v>
      </c>
      <c r="E417" s="166" t="s">
        <v>846</v>
      </c>
      <c r="F417" s="167" t="s">
        <v>847</v>
      </c>
      <c r="G417" s="168" t="s">
        <v>141</v>
      </c>
      <c r="H417" s="169">
        <v>3</v>
      </c>
      <c r="I417" s="170">
        <v>1796534</v>
      </c>
      <c r="J417" s="171">
        <f>ROUND(I417*H417,2)</f>
        <v>5389602</v>
      </c>
      <c r="K417" s="172"/>
      <c r="L417" s="173"/>
      <c r="M417" s="174" t="s">
        <v>1</v>
      </c>
      <c r="N417" s="175" t="s">
        <v>43</v>
      </c>
      <c r="O417" s="59"/>
      <c r="P417" s="156">
        <f>O417*H417</f>
        <v>0</v>
      </c>
      <c r="Q417" s="156">
        <v>28.076000000000001</v>
      </c>
      <c r="R417" s="156">
        <f>Q417*H417</f>
        <v>84.228000000000009</v>
      </c>
      <c r="S417" s="156">
        <v>0</v>
      </c>
      <c r="T417" s="157">
        <f>S417*H417</f>
        <v>0</v>
      </c>
      <c r="U417" s="33"/>
      <c r="V417" s="33"/>
      <c r="W417" s="33"/>
      <c r="X417" s="33"/>
      <c r="Y417" s="33"/>
      <c r="Z417" s="33"/>
      <c r="AA417" s="33"/>
      <c r="AB417" s="33"/>
      <c r="AC417" s="33"/>
      <c r="AD417" s="33"/>
      <c r="AE417" s="33"/>
      <c r="AR417" s="158" t="s">
        <v>142</v>
      </c>
      <c r="AT417" s="158" t="s">
        <v>138</v>
      </c>
      <c r="AU417" s="158" t="s">
        <v>88</v>
      </c>
      <c r="AY417" s="18" t="s">
        <v>127</v>
      </c>
      <c r="BE417" s="159">
        <f>IF(N417="základní",J417,0)</f>
        <v>5389602</v>
      </c>
      <c r="BF417" s="159">
        <f>IF(N417="snížená",J417,0)</f>
        <v>0</v>
      </c>
      <c r="BG417" s="159">
        <f>IF(N417="zákl. přenesená",J417,0)</f>
        <v>0</v>
      </c>
      <c r="BH417" s="159">
        <f>IF(N417="sníž. přenesená",J417,0)</f>
        <v>0</v>
      </c>
      <c r="BI417" s="159">
        <f>IF(N417="nulová",J417,0)</f>
        <v>0</v>
      </c>
      <c r="BJ417" s="18" t="s">
        <v>86</v>
      </c>
      <c r="BK417" s="159">
        <f>ROUND(I417*H417,2)</f>
        <v>5389602</v>
      </c>
      <c r="BL417" s="18" t="s">
        <v>134</v>
      </c>
      <c r="BM417" s="158" t="s">
        <v>848</v>
      </c>
    </row>
    <row r="418" spans="1:65" s="2" customFormat="1" ht="19.5">
      <c r="A418" s="33"/>
      <c r="B418" s="34"/>
      <c r="C418" s="33"/>
      <c r="D418" s="160" t="s">
        <v>136</v>
      </c>
      <c r="E418" s="33"/>
      <c r="F418" s="161" t="s">
        <v>849</v>
      </c>
      <c r="G418" s="33"/>
      <c r="H418" s="33"/>
      <c r="I418" s="162"/>
      <c r="J418" s="33"/>
      <c r="K418" s="33"/>
      <c r="L418" s="34"/>
      <c r="M418" s="163"/>
      <c r="N418" s="164"/>
      <c r="O418" s="59"/>
      <c r="P418" s="59"/>
      <c r="Q418" s="59"/>
      <c r="R418" s="59"/>
      <c r="S418" s="59"/>
      <c r="T418" s="60"/>
      <c r="U418" s="33"/>
      <c r="V418" s="33"/>
      <c r="W418" s="33"/>
      <c r="X418" s="33"/>
      <c r="Y418" s="33"/>
      <c r="Z418" s="33"/>
      <c r="AA418" s="33"/>
      <c r="AB418" s="33"/>
      <c r="AC418" s="33"/>
      <c r="AD418" s="33"/>
      <c r="AE418" s="33"/>
      <c r="AT418" s="18" t="s">
        <v>136</v>
      </c>
      <c r="AU418" s="18" t="s">
        <v>88</v>
      </c>
    </row>
    <row r="419" spans="1:65" s="13" customFormat="1">
      <c r="B419" s="181"/>
      <c r="D419" s="160" t="s">
        <v>472</v>
      </c>
      <c r="E419" s="182" t="s">
        <v>1</v>
      </c>
      <c r="F419" s="183" t="s">
        <v>850</v>
      </c>
      <c r="H419" s="184">
        <v>3</v>
      </c>
      <c r="I419" s="185"/>
      <c r="L419" s="181"/>
      <c r="M419" s="186"/>
      <c r="N419" s="187"/>
      <c r="O419" s="187"/>
      <c r="P419" s="187"/>
      <c r="Q419" s="187"/>
      <c r="R419" s="187"/>
      <c r="S419" s="187"/>
      <c r="T419" s="188"/>
      <c r="AT419" s="182" t="s">
        <v>472</v>
      </c>
      <c r="AU419" s="182" t="s">
        <v>88</v>
      </c>
      <c r="AV419" s="13" t="s">
        <v>88</v>
      </c>
      <c r="AW419" s="13" t="s">
        <v>35</v>
      </c>
      <c r="AX419" s="13" t="s">
        <v>86</v>
      </c>
      <c r="AY419" s="182" t="s">
        <v>127</v>
      </c>
    </row>
    <row r="420" spans="1:65" s="2" customFormat="1" ht="33" customHeight="1">
      <c r="A420" s="33"/>
      <c r="B420" s="145"/>
      <c r="C420" s="165" t="s">
        <v>851</v>
      </c>
      <c r="D420" s="165" t="s">
        <v>138</v>
      </c>
      <c r="E420" s="166" t="s">
        <v>852</v>
      </c>
      <c r="F420" s="167" t="s">
        <v>853</v>
      </c>
      <c r="G420" s="168" t="s">
        <v>141</v>
      </c>
      <c r="H420" s="169">
        <v>4</v>
      </c>
      <c r="I420" s="170">
        <v>1866799.5</v>
      </c>
      <c r="J420" s="171">
        <f>ROUND(I420*H420,2)</f>
        <v>7467198</v>
      </c>
      <c r="K420" s="172"/>
      <c r="L420" s="173"/>
      <c r="M420" s="174" t="s">
        <v>1</v>
      </c>
      <c r="N420" s="175" t="s">
        <v>43</v>
      </c>
      <c r="O420" s="59"/>
      <c r="P420" s="156">
        <f>O420*H420</f>
        <v>0</v>
      </c>
      <c r="Q420" s="156">
        <v>37.996000000000002</v>
      </c>
      <c r="R420" s="156">
        <f>Q420*H420</f>
        <v>151.98400000000001</v>
      </c>
      <c r="S420" s="156">
        <v>0</v>
      </c>
      <c r="T420" s="157">
        <f>S420*H420</f>
        <v>0</v>
      </c>
      <c r="U420" s="33"/>
      <c r="V420" s="33"/>
      <c r="W420" s="33"/>
      <c r="X420" s="33"/>
      <c r="Y420" s="33"/>
      <c r="Z420" s="33"/>
      <c r="AA420" s="33"/>
      <c r="AB420" s="33"/>
      <c r="AC420" s="33"/>
      <c r="AD420" s="33"/>
      <c r="AE420" s="33"/>
      <c r="AR420" s="158" t="s">
        <v>142</v>
      </c>
      <c r="AT420" s="158" t="s">
        <v>138</v>
      </c>
      <c r="AU420" s="158" t="s">
        <v>88</v>
      </c>
      <c r="AY420" s="18" t="s">
        <v>127</v>
      </c>
      <c r="BE420" s="159">
        <f>IF(N420="základní",J420,0)</f>
        <v>7467198</v>
      </c>
      <c r="BF420" s="159">
        <f>IF(N420="snížená",J420,0)</f>
        <v>0</v>
      </c>
      <c r="BG420" s="159">
        <f>IF(N420="zákl. přenesená",J420,0)</f>
        <v>0</v>
      </c>
      <c r="BH420" s="159">
        <f>IF(N420="sníž. přenesená",J420,0)</f>
        <v>0</v>
      </c>
      <c r="BI420" s="159">
        <f>IF(N420="nulová",J420,0)</f>
        <v>0</v>
      </c>
      <c r="BJ420" s="18" t="s">
        <v>86</v>
      </c>
      <c r="BK420" s="159">
        <f>ROUND(I420*H420,2)</f>
        <v>7467198</v>
      </c>
      <c r="BL420" s="18" t="s">
        <v>134</v>
      </c>
      <c r="BM420" s="158" t="s">
        <v>854</v>
      </c>
    </row>
    <row r="421" spans="1:65" s="2" customFormat="1" ht="19.5">
      <c r="A421" s="33"/>
      <c r="B421" s="34"/>
      <c r="C421" s="33"/>
      <c r="D421" s="160" t="s">
        <v>136</v>
      </c>
      <c r="E421" s="33"/>
      <c r="F421" s="161" t="s">
        <v>855</v>
      </c>
      <c r="G421" s="33"/>
      <c r="H421" s="33"/>
      <c r="I421" s="162"/>
      <c r="J421" s="33"/>
      <c r="K421" s="33"/>
      <c r="L421" s="34"/>
      <c r="M421" s="163"/>
      <c r="N421" s="164"/>
      <c r="O421" s="59"/>
      <c r="P421" s="59"/>
      <c r="Q421" s="59"/>
      <c r="R421" s="59"/>
      <c r="S421" s="59"/>
      <c r="T421" s="60"/>
      <c r="U421" s="33"/>
      <c r="V421" s="33"/>
      <c r="W421" s="33"/>
      <c r="X421" s="33"/>
      <c r="Y421" s="33"/>
      <c r="Z421" s="33"/>
      <c r="AA421" s="33"/>
      <c r="AB421" s="33"/>
      <c r="AC421" s="33"/>
      <c r="AD421" s="33"/>
      <c r="AE421" s="33"/>
      <c r="AT421" s="18" t="s">
        <v>136</v>
      </c>
      <c r="AU421" s="18" t="s">
        <v>88</v>
      </c>
    </row>
    <row r="422" spans="1:65" s="13" customFormat="1">
      <c r="B422" s="181"/>
      <c r="D422" s="160" t="s">
        <v>472</v>
      </c>
      <c r="E422" s="182" t="s">
        <v>1</v>
      </c>
      <c r="F422" s="183" t="s">
        <v>856</v>
      </c>
      <c r="H422" s="184">
        <v>4</v>
      </c>
      <c r="I422" s="185"/>
      <c r="L422" s="181"/>
      <c r="M422" s="186"/>
      <c r="N422" s="187"/>
      <c r="O422" s="187"/>
      <c r="P422" s="187"/>
      <c r="Q422" s="187"/>
      <c r="R422" s="187"/>
      <c r="S422" s="187"/>
      <c r="T422" s="188"/>
      <c r="AT422" s="182" t="s">
        <v>472</v>
      </c>
      <c r="AU422" s="182" t="s">
        <v>88</v>
      </c>
      <c r="AV422" s="13" t="s">
        <v>88</v>
      </c>
      <c r="AW422" s="13" t="s">
        <v>35</v>
      </c>
      <c r="AX422" s="13" t="s">
        <v>86</v>
      </c>
      <c r="AY422" s="182" t="s">
        <v>127</v>
      </c>
    </row>
    <row r="423" spans="1:65" s="2" customFormat="1" ht="33" customHeight="1">
      <c r="A423" s="33"/>
      <c r="B423" s="145"/>
      <c r="C423" s="165" t="s">
        <v>857</v>
      </c>
      <c r="D423" s="165" t="s">
        <v>138</v>
      </c>
      <c r="E423" s="166" t="s">
        <v>858</v>
      </c>
      <c r="F423" s="167" t="s">
        <v>859</v>
      </c>
      <c r="G423" s="168" t="s">
        <v>141</v>
      </c>
      <c r="H423" s="169">
        <v>1</v>
      </c>
      <c r="I423" s="170">
        <v>1656600</v>
      </c>
      <c r="J423" s="171">
        <f>ROUND(I423*H423,2)</f>
        <v>1656600</v>
      </c>
      <c r="K423" s="172"/>
      <c r="L423" s="173"/>
      <c r="M423" s="174" t="s">
        <v>1</v>
      </c>
      <c r="N423" s="175" t="s">
        <v>43</v>
      </c>
      <c r="O423" s="59"/>
      <c r="P423" s="156">
        <f>O423*H423</f>
        <v>0</v>
      </c>
      <c r="Q423" s="156">
        <v>33.970999999999997</v>
      </c>
      <c r="R423" s="156">
        <f>Q423*H423</f>
        <v>33.970999999999997</v>
      </c>
      <c r="S423" s="156">
        <v>0</v>
      </c>
      <c r="T423" s="157">
        <f>S423*H423</f>
        <v>0</v>
      </c>
      <c r="U423" s="33"/>
      <c r="V423" s="33"/>
      <c r="W423" s="33"/>
      <c r="X423" s="33"/>
      <c r="Y423" s="33"/>
      <c r="Z423" s="33"/>
      <c r="AA423" s="33"/>
      <c r="AB423" s="33"/>
      <c r="AC423" s="33"/>
      <c r="AD423" s="33"/>
      <c r="AE423" s="33"/>
      <c r="AR423" s="158" t="s">
        <v>142</v>
      </c>
      <c r="AT423" s="158" t="s">
        <v>138</v>
      </c>
      <c r="AU423" s="158" t="s">
        <v>88</v>
      </c>
      <c r="AY423" s="18" t="s">
        <v>127</v>
      </c>
      <c r="BE423" s="159">
        <f>IF(N423="základní",J423,0)</f>
        <v>1656600</v>
      </c>
      <c r="BF423" s="159">
        <f>IF(N423="snížená",J423,0)</f>
        <v>0</v>
      </c>
      <c r="BG423" s="159">
        <f>IF(N423="zákl. přenesená",J423,0)</f>
        <v>0</v>
      </c>
      <c r="BH423" s="159">
        <f>IF(N423="sníž. přenesená",J423,0)</f>
        <v>0</v>
      </c>
      <c r="BI423" s="159">
        <f>IF(N423="nulová",J423,0)</f>
        <v>0</v>
      </c>
      <c r="BJ423" s="18" t="s">
        <v>86</v>
      </c>
      <c r="BK423" s="159">
        <f>ROUND(I423*H423,2)</f>
        <v>1656600</v>
      </c>
      <c r="BL423" s="18" t="s">
        <v>134</v>
      </c>
      <c r="BM423" s="158" t="s">
        <v>860</v>
      </c>
    </row>
    <row r="424" spans="1:65" s="2" customFormat="1" ht="19.5">
      <c r="A424" s="33"/>
      <c r="B424" s="34"/>
      <c r="C424" s="33"/>
      <c r="D424" s="160" t="s">
        <v>136</v>
      </c>
      <c r="E424" s="33"/>
      <c r="F424" s="161" t="s">
        <v>861</v>
      </c>
      <c r="G424" s="33"/>
      <c r="H424" s="33"/>
      <c r="I424" s="162"/>
      <c r="J424" s="33"/>
      <c r="K424" s="33"/>
      <c r="L424" s="34"/>
      <c r="M424" s="163"/>
      <c r="N424" s="164"/>
      <c r="O424" s="59"/>
      <c r="P424" s="59"/>
      <c r="Q424" s="59"/>
      <c r="R424" s="59"/>
      <c r="S424" s="59"/>
      <c r="T424" s="60"/>
      <c r="U424" s="33"/>
      <c r="V424" s="33"/>
      <c r="W424" s="33"/>
      <c r="X424" s="33"/>
      <c r="Y424" s="33"/>
      <c r="Z424" s="33"/>
      <c r="AA424" s="33"/>
      <c r="AB424" s="33"/>
      <c r="AC424" s="33"/>
      <c r="AD424" s="33"/>
      <c r="AE424" s="33"/>
      <c r="AT424" s="18" t="s">
        <v>136</v>
      </c>
      <c r="AU424" s="18" t="s">
        <v>88</v>
      </c>
    </row>
    <row r="425" spans="1:65" s="13" customFormat="1">
      <c r="B425" s="181"/>
      <c r="D425" s="160" t="s">
        <v>472</v>
      </c>
      <c r="E425" s="182" t="s">
        <v>1</v>
      </c>
      <c r="F425" s="183" t="s">
        <v>862</v>
      </c>
      <c r="H425" s="184">
        <v>1</v>
      </c>
      <c r="I425" s="185"/>
      <c r="L425" s="181"/>
      <c r="M425" s="186"/>
      <c r="N425" s="187"/>
      <c r="O425" s="187"/>
      <c r="P425" s="187"/>
      <c r="Q425" s="187"/>
      <c r="R425" s="187"/>
      <c r="S425" s="187"/>
      <c r="T425" s="188"/>
      <c r="AT425" s="182" t="s">
        <v>472</v>
      </c>
      <c r="AU425" s="182" t="s">
        <v>88</v>
      </c>
      <c r="AV425" s="13" t="s">
        <v>88</v>
      </c>
      <c r="AW425" s="13" t="s">
        <v>35</v>
      </c>
      <c r="AX425" s="13" t="s">
        <v>86</v>
      </c>
      <c r="AY425" s="182" t="s">
        <v>127</v>
      </c>
    </row>
    <row r="426" spans="1:65" s="2" customFormat="1" ht="24.2" customHeight="1">
      <c r="A426" s="33"/>
      <c r="B426" s="145"/>
      <c r="C426" s="165" t="s">
        <v>863</v>
      </c>
      <c r="D426" s="165" t="s">
        <v>138</v>
      </c>
      <c r="E426" s="166" t="s">
        <v>864</v>
      </c>
      <c r="F426" s="167" t="s">
        <v>865</v>
      </c>
      <c r="G426" s="168" t="s">
        <v>141</v>
      </c>
      <c r="H426" s="169">
        <v>1</v>
      </c>
      <c r="I426" s="170">
        <v>6238900</v>
      </c>
      <c r="J426" s="171">
        <f>ROUND(I426*H426,2)</f>
        <v>6238900</v>
      </c>
      <c r="K426" s="172"/>
      <c r="L426" s="173"/>
      <c r="M426" s="174" t="s">
        <v>1</v>
      </c>
      <c r="N426" s="175" t="s">
        <v>43</v>
      </c>
      <c r="O426" s="59"/>
      <c r="P426" s="156">
        <f>O426*H426</f>
        <v>0</v>
      </c>
      <c r="Q426" s="156">
        <v>70.165000000000006</v>
      </c>
      <c r="R426" s="156">
        <f>Q426*H426</f>
        <v>70.165000000000006</v>
      </c>
      <c r="S426" s="156">
        <v>0</v>
      </c>
      <c r="T426" s="157">
        <f>S426*H426</f>
        <v>0</v>
      </c>
      <c r="U426" s="33"/>
      <c r="V426" s="33"/>
      <c r="W426" s="33"/>
      <c r="X426" s="33"/>
      <c r="Y426" s="33"/>
      <c r="Z426" s="33"/>
      <c r="AA426" s="33"/>
      <c r="AB426" s="33"/>
      <c r="AC426" s="33"/>
      <c r="AD426" s="33"/>
      <c r="AE426" s="33"/>
      <c r="AR426" s="158" t="s">
        <v>142</v>
      </c>
      <c r="AT426" s="158" t="s">
        <v>138</v>
      </c>
      <c r="AU426" s="158" t="s">
        <v>88</v>
      </c>
      <c r="AY426" s="18" t="s">
        <v>127</v>
      </c>
      <c r="BE426" s="159">
        <f>IF(N426="základní",J426,0)</f>
        <v>6238900</v>
      </c>
      <c r="BF426" s="159">
        <f>IF(N426="snížená",J426,0)</f>
        <v>0</v>
      </c>
      <c r="BG426" s="159">
        <f>IF(N426="zákl. přenesená",J426,0)</f>
        <v>0</v>
      </c>
      <c r="BH426" s="159">
        <f>IF(N426="sníž. přenesená",J426,0)</f>
        <v>0</v>
      </c>
      <c r="BI426" s="159">
        <f>IF(N426="nulová",J426,0)</f>
        <v>0</v>
      </c>
      <c r="BJ426" s="18" t="s">
        <v>86</v>
      </c>
      <c r="BK426" s="159">
        <f>ROUND(I426*H426,2)</f>
        <v>6238900</v>
      </c>
      <c r="BL426" s="18" t="s">
        <v>134</v>
      </c>
      <c r="BM426" s="158" t="s">
        <v>866</v>
      </c>
    </row>
    <row r="427" spans="1:65" s="2" customFormat="1" ht="19.5">
      <c r="A427" s="33"/>
      <c r="B427" s="34"/>
      <c r="C427" s="33"/>
      <c r="D427" s="160" t="s">
        <v>136</v>
      </c>
      <c r="E427" s="33"/>
      <c r="F427" s="161" t="s">
        <v>867</v>
      </c>
      <c r="G427" s="33"/>
      <c r="H427" s="33"/>
      <c r="I427" s="162"/>
      <c r="J427" s="33"/>
      <c r="K427" s="33"/>
      <c r="L427" s="34"/>
      <c r="M427" s="163"/>
      <c r="N427" s="164"/>
      <c r="O427" s="59"/>
      <c r="P427" s="59"/>
      <c r="Q427" s="59"/>
      <c r="R427" s="59"/>
      <c r="S427" s="59"/>
      <c r="T427" s="60"/>
      <c r="U427" s="33"/>
      <c r="V427" s="33"/>
      <c r="W427" s="33"/>
      <c r="X427" s="33"/>
      <c r="Y427" s="33"/>
      <c r="Z427" s="33"/>
      <c r="AA427" s="33"/>
      <c r="AB427" s="33"/>
      <c r="AC427" s="33"/>
      <c r="AD427" s="33"/>
      <c r="AE427" s="33"/>
      <c r="AT427" s="18" t="s">
        <v>136</v>
      </c>
      <c r="AU427" s="18" t="s">
        <v>88</v>
      </c>
    </row>
    <row r="428" spans="1:65" s="2" customFormat="1" ht="24.2" customHeight="1">
      <c r="A428" s="33"/>
      <c r="B428" s="145"/>
      <c r="C428" s="146" t="s">
        <v>868</v>
      </c>
      <c r="D428" s="146" t="s">
        <v>130</v>
      </c>
      <c r="E428" s="147" t="s">
        <v>869</v>
      </c>
      <c r="F428" s="148" t="s">
        <v>870</v>
      </c>
      <c r="G428" s="149" t="s">
        <v>147</v>
      </c>
      <c r="H428" s="150">
        <v>154.44</v>
      </c>
      <c r="I428" s="151"/>
      <c r="J428" s="152">
        <f>ROUND(I428*H428,2)</f>
        <v>0</v>
      </c>
      <c r="K428" s="153"/>
      <c r="L428" s="34"/>
      <c r="M428" s="154" t="s">
        <v>1</v>
      </c>
      <c r="N428" s="155" t="s">
        <v>43</v>
      </c>
      <c r="O428" s="59"/>
      <c r="P428" s="156">
        <f>O428*H428</f>
        <v>0</v>
      </c>
      <c r="Q428" s="156">
        <v>0</v>
      </c>
      <c r="R428" s="156">
        <f>Q428*H428</f>
        <v>0</v>
      </c>
      <c r="S428" s="156">
        <v>0</v>
      </c>
      <c r="T428" s="157">
        <f>S428*H428</f>
        <v>0</v>
      </c>
      <c r="U428" s="33"/>
      <c r="V428" s="33"/>
      <c r="W428" s="33"/>
      <c r="X428" s="33"/>
      <c r="Y428" s="33"/>
      <c r="Z428" s="33"/>
      <c r="AA428" s="33"/>
      <c r="AB428" s="33"/>
      <c r="AC428" s="33"/>
      <c r="AD428" s="33"/>
      <c r="AE428" s="33"/>
      <c r="AR428" s="158" t="s">
        <v>134</v>
      </c>
      <c r="AT428" s="158" t="s">
        <v>130</v>
      </c>
      <c r="AU428" s="158" t="s">
        <v>88</v>
      </c>
      <c r="AY428" s="18" t="s">
        <v>127</v>
      </c>
      <c r="BE428" s="159">
        <f>IF(N428="základní",J428,0)</f>
        <v>0</v>
      </c>
      <c r="BF428" s="159">
        <f>IF(N428="snížená",J428,0)</f>
        <v>0</v>
      </c>
      <c r="BG428" s="159">
        <f>IF(N428="zákl. přenesená",J428,0)</f>
        <v>0</v>
      </c>
      <c r="BH428" s="159">
        <f>IF(N428="sníž. přenesená",J428,0)</f>
        <v>0</v>
      </c>
      <c r="BI428" s="159">
        <f>IF(N428="nulová",J428,0)</f>
        <v>0</v>
      </c>
      <c r="BJ428" s="18" t="s">
        <v>86</v>
      </c>
      <c r="BK428" s="159">
        <f>ROUND(I428*H428,2)</f>
        <v>0</v>
      </c>
      <c r="BL428" s="18" t="s">
        <v>134</v>
      </c>
      <c r="BM428" s="158" t="s">
        <v>871</v>
      </c>
    </row>
    <row r="429" spans="1:65" s="2" customFormat="1" ht="48.75">
      <c r="A429" s="33"/>
      <c r="B429" s="34"/>
      <c r="C429" s="33"/>
      <c r="D429" s="160" t="s">
        <v>136</v>
      </c>
      <c r="E429" s="33"/>
      <c r="F429" s="161" t="s">
        <v>872</v>
      </c>
      <c r="G429" s="33"/>
      <c r="H429" s="33"/>
      <c r="I429" s="162"/>
      <c r="J429" s="33"/>
      <c r="K429" s="33"/>
      <c r="L429" s="34"/>
      <c r="M429" s="163"/>
      <c r="N429" s="164"/>
      <c r="O429" s="59"/>
      <c r="P429" s="59"/>
      <c r="Q429" s="59"/>
      <c r="R429" s="59"/>
      <c r="S429" s="59"/>
      <c r="T429" s="60"/>
      <c r="U429" s="33"/>
      <c r="V429" s="33"/>
      <c r="W429" s="33"/>
      <c r="X429" s="33"/>
      <c r="Y429" s="33"/>
      <c r="Z429" s="33"/>
      <c r="AA429" s="33"/>
      <c r="AB429" s="33"/>
      <c r="AC429" s="33"/>
      <c r="AD429" s="33"/>
      <c r="AE429" s="33"/>
      <c r="AT429" s="18" t="s">
        <v>136</v>
      </c>
      <c r="AU429" s="18" t="s">
        <v>88</v>
      </c>
    </row>
    <row r="430" spans="1:65" s="2" customFormat="1" ht="19.5">
      <c r="A430" s="33"/>
      <c r="B430" s="34"/>
      <c r="C430" s="33"/>
      <c r="D430" s="160" t="s">
        <v>470</v>
      </c>
      <c r="E430" s="33"/>
      <c r="F430" s="180" t="s">
        <v>557</v>
      </c>
      <c r="G430" s="33"/>
      <c r="H430" s="33"/>
      <c r="I430" s="162"/>
      <c r="J430" s="33"/>
      <c r="K430" s="33"/>
      <c r="L430" s="34"/>
      <c r="M430" s="163"/>
      <c r="N430" s="164"/>
      <c r="O430" s="59"/>
      <c r="P430" s="59"/>
      <c r="Q430" s="59"/>
      <c r="R430" s="59"/>
      <c r="S430" s="59"/>
      <c r="T430" s="60"/>
      <c r="U430" s="33"/>
      <c r="V430" s="33"/>
      <c r="W430" s="33"/>
      <c r="X430" s="33"/>
      <c r="Y430" s="33"/>
      <c r="Z430" s="33"/>
      <c r="AA430" s="33"/>
      <c r="AB430" s="33"/>
      <c r="AC430" s="33"/>
      <c r="AD430" s="33"/>
      <c r="AE430" s="33"/>
      <c r="AT430" s="18" t="s">
        <v>470</v>
      </c>
      <c r="AU430" s="18" t="s">
        <v>88</v>
      </c>
    </row>
    <row r="431" spans="1:65" s="13" customFormat="1">
      <c r="B431" s="181"/>
      <c r="D431" s="160" t="s">
        <v>472</v>
      </c>
      <c r="E431" s="182" t="s">
        <v>1</v>
      </c>
      <c r="F431" s="183" t="s">
        <v>873</v>
      </c>
      <c r="H431" s="184">
        <v>154.44</v>
      </c>
      <c r="I431" s="185"/>
      <c r="L431" s="181"/>
      <c r="M431" s="186"/>
      <c r="N431" s="187"/>
      <c r="O431" s="187"/>
      <c r="P431" s="187"/>
      <c r="Q431" s="187"/>
      <c r="R431" s="187"/>
      <c r="S431" s="187"/>
      <c r="T431" s="188"/>
      <c r="AT431" s="182" t="s">
        <v>472</v>
      </c>
      <c r="AU431" s="182" t="s">
        <v>88</v>
      </c>
      <c r="AV431" s="13" t="s">
        <v>88</v>
      </c>
      <c r="AW431" s="13" t="s">
        <v>35</v>
      </c>
      <c r="AX431" s="13" t="s">
        <v>86</v>
      </c>
      <c r="AY431" s="182" t="s">
        <v>127</v>
      </c>
    </row>
    <row r="432" spans="1:65" s="2" customFormat="1" ht="24.2" customHeight="1">
      <c r="A432" s="33"/>
      <c r="B432" s="145"/>
      <c r="C432" s="146" t="s">
        <v>874</v>
      </c>
      <c r="D432" s="146" t="s">
        <v>130</v>
      </c>
      <c r="E432" s="147" t="s">
        <v>875</v>
      </c>
      <c r="F432" s="148" t="s">
        <v>876</v>
      </c>
      <c r="G432" s="149" t="s">
        <v>147</v>
      </c>
      <c r="H432" s="150">
        <v>109.43</v>
      </c>
      <c r="I432" s="151"/>
      <c r="J432" s="152">
        <f>ROUND(I432*H432,2)</f>
        <v>0</v>
      </c>
      <c r="K432" s="153"/>
      <c r="L432" s="34"/>
      <c r="M432" s="154" t="s">
        <v>1</v>
      </c>
      <c r="N432" s="155" t="s">
        <v>43</v>
      </c>
      <c r="O432" s="59"/>
      <c r="P432" s="156">
        <f>O432*H432</f>
        <v>0</v>
      </c>
      <c r="Q432" s="156">
        <v>0</v>
      </c>
      <c r="R432" s="156">
        <f>Q432*H432</f>
        <v>0</v>
      </c>
      <c r="S432" s="156">
        <v>0</v>
      </c>
      <c r="T432" s="157">
        <f>S432*H432</f>
        <v>0</v>
      </c>
      <c r="U432" s="33"/>
      <c r="V432" s="33"/>
      <c r="W432" s="33"/>
      <c r="X432" s="33"/>
      <c r="Y432" s="33"/>
      <c r="Z432" s="33"/>
      <c r="AA432" s="33"/>
      <c r="AB432" s="33"/>
      <c r="AC432" s="33"/>
      <c r="AD432" s="33"/>
      <c r="AE432" s="33"/>
      <c r="AR432" s="158" t="s">
        <v>134</v>
      </c>
      <c r="AT432" s="158" t="s">
        <v>130</v>
      </c>
      <c r="AU432" s="158" t="s">
        <v>88</v>
      </c>
      <c r="AY432" s="18" t="s">
        <v>127</v>
      </c>
      <c r="BE432" s="159">
        <f>IF(N432="základní",J432,0)</f>
        <v>0</v>
      </c>
      <c r="BF432" s="159">
        <f>IF(N432="snížená",J432,0)</f>
        <v>0</v>
      </c>
      <c r="BG432" s="159">
        <f>IF(N432="zákl. přenesená",J432,0)</f>
        <v>0</v>
      </c>
      <c r="BH432" s="159">
        <f>IF(N432="sníž. přenesená",J432,0)</f>
        <v>0</v>
      </c>
      <c r="BI432" s="159">
        <f>IF(N432="nulová",J432,0)</f>
        <v>0</v>
      </c>
      <c r="BJ432" s="18" t="s">
        <v>86</v>
      </c>
      <c r="BK432" s="159">
        <f>ROUND(I432*H432,2)</f>
        <v>0</v>
      </c>
      <c r="BL432" s="18" t="s">
        <v>134</v>
      </c>
      <c r="BM432" s="158" t="s">
        <v>877</v>
      </c>
    </row>
    <row r="433" spans="1:65" s="2" customFormat="1" ht="39">
      <c r="A433" s="33"/>
      <c r="B433" s="34"/>
      <c r="C433" s="33"/>
      <c r="D433" s="160" t="s">
        <v>136</v>
      </c>
      <c r="E433" s="33"/>
      <c r="F433" s="161" t="s">
        <v>878</v>
      </c>
      <c r="G433" s="33"/>
      <c r="H433" s="33"/>
      <c r="I433" s="162"/>
      <c r="J433" s="33"/>
      <c r="K433" s="33"/>
      <c r="L433" s="34"/>
      <c r="M433" s="163"/>
      <c r="N433" s="164"/>
      <c r="O433" s="59"/>
      <c r="P433" s="59"/>
      <c r="Q433" s="59"/>
      <c r="R433" s="59"/>
      <c r="S433" s="59"/>
      <c r="T433" s="60"/>
      <c r="U433" s="33"/>
      <c r="V433" s="33"/>
      <c r="W433" s="33"/>
      <c r="X433" s="33"/>
      <c r="Y433" s="33"/>
      <c r="Z433" s="33"/>
      <c r="AA433" s="33"/>
      <c r="AB433" s="33"/>
      <c r="AC433" s="33"/>
      <c r="AD433" s="33"/>
      <c r="AE433" s="33"/>
      <c r="AT433" s="18" t="s">
        <v>136</v>
      </c>
      <c r="AU433" s="18" t="s">
        <v>88</v>
      </c>
    </row>
    <row r="434" spans="1:65" s="2" customFormat="1" ht="19.5">
      <c r="A434" s="33"/>
      <c r="B434" s="34"/>
      <c r="C434" s="33"/>
      <c r="D434" s="160" t="s">
        <v>470</v>
      </c>
      <c r="E434" s="33"/>
      <c r="F434" s="180" t="s">
        <v>879</v>
      </c>
      <c r="G434" s="33"/>
      <c r="H434" s="33"/>
      <c r="I434" s="162"/>
      <c r="J434" s="33"/>
      <c r="K434" s="33"/>
      <c r="L434" s="34"/>
      <c r="M434" s="163"/>
      <c r="N434" s="164"/>
      <c r="O434" s="59"/>
      <c r="P434" s="59"/>
      <c r="Q434" s="59"/>
      <c r="R434" s="59"/>
      <c r="S434" s="59"/>
      <c r="T434" s="60"/>
      <c r="U434" s="33"/>
      <c r="V434" s="33"/>
      <c r="W434" s="33"/>
      <c r="X434" s="33"/>
      <c r="Y434" s="33"/>
      <c r="Z434" s="33"/>
      <c r="AA434" s="33"/>
      <c r="AB434" s="33"/>
      <c r="AC434" s="33"/>
      <c r="AD434" s="33"/>
      <c r="AE434" s="33"/>
      <c r="AT434" s="18" t="s">
        <v>470</v>
      </c>
      <c r="AU434" s="18" t="s">
        <v>88</v>
      </c>
    </row>
    <row r="435" spans="1:65" s="2" customFormat="1" ht="21.75" customHeight="1">
      <c r="A435" s="33"/>
      <c r="B435" s="145"/>
      <c r="C435" s="146" t="s">
        <v>880</v>
      </c>
      <c r="D435" s="146" t="s">
        <v>130</v>
      </c>
      <c r="E435" s="147" t="s">
        <v>881</v>
      </c>
      <c r="F435" s="148" t="s">
        <v>882</v>
      </c>
      <c r="G435" s="149" t="s">
        <v>141</v>
      </c>
      <c r="H435" s="150">
        <v>2</v>
      </c>
      <c r="I435" s="151"/>
      <c r="J435" s="152">
        <f>ROUND(I435*H435,2)</f>
        <v>0</v>
      </c>
      <c r="K435" s="153"/>
      <c r="L435" s="34"/>
      <c r="M435" s="154" t="s">
        <v>1</v>
      </c>
      <c r="N435" s="155" t="s">
        <v>43</v>
      </c>
      <c r="O435" s="59"/>
      <c r="P435" s="156">
        <f>O435*H435</f>
        <v>0</v>
      </c>
      <c r="Q435" s="156">
        <v>0</v>
      </c>
      <c r="R435" s="156">
        <f>Q435*H435</f>
        <v>0</v>
      </c>
      <c r="S435" s="156">
        <v>0</v>
      </c>
      <c r="T435" s="157">
        <f>S435*H435</f>
        <v>0</v>
      </c>
      <c r="U435" s="33"/>
      <c r="V435" s="33"/>
      <c r="W435" s="33"/>
      <c r="X435" s="33"/>
      <c r="Y435" s="33"/>
      <c r="Z435" s="33"/>
      <c r="AA435" s="33"/>
      <c r="AB435" s="33"/>
      <c r="AC435" s="33"/>
      <c r="AD435" s="33"/>
      <c r="AE435" s="33"/>
      <c r="AR435" s="158" t="s">
        <v>134</v>
      </c>
      <c r="AT435" s="158" t="s">
        <v>130</v>
      </c>
      <c r="AU435" s="158" t="s">
        <v>88</v>
      </c>
      <c r="AY435" s="18" t="s">
        <v>127</v>
      </c>
      <c r="BE435" s="159">
        <f>IF(N435="základní",J435,0)</f>
        <v>0</v>
      </c>
      <c r="BF435" s="159">
        <f>IF(N435="snížená",J435,0)</f>
        <v>0</v>
      </c>
      <c r="BG435" s="159">
        <f>IF(N435="zákl. přenesená",J435,0)</f>
        <v>0</v>
      </c>
      <c r="BH435" s="159">
        <f>IF(N435="sníž. přenesená",J435,0)</f>
        <v>0</v>
      </c>
      <c r="BI435" s="159">
        <f>IF(N435="nulová",J435,0)</f>
        <v>0</v>
      </c>
      <c r="BJ435" s="18" t="s">
        <v>86</v>
      </c>
      <c r="BK435" s="159">
        <f>ROUND(I435*H435,2)</f>
        <v>0</v>
      </c>
      <c r="BL435" s="18" t="s">
        <v>134</v>
      </c>
      <c r="BM435" s="158" t="s">
        <v>883</v>
      </c>
    </row>
    <row r="436" spans="1:65" s="2" customFormat="1" ht="29.25">
      <c r="A436" s="33"/>
      <c r="B436" s="34"/>
      <c r="C436" s="33"/>
      <c r="D436" s="160" t="s">
        <v>136</v>
      </c>
      <c r="E436" s="33"/>
      <c r="F436" s="161" t="s">
        <v>884</v>
      </c>
      <c r="G436" s="33"/>
      <c r="H436" s="33"/>
      <c r="I436" s="162"/>
      <c r="J436" s="33"/>
      <c r="K436" s="33"/>
      <c r="L436" s="34"/>
      <c r="M436" s="163"/>
      <c r="N436" s="164"/>
      <c r="O436" s="59"/>
      <c r="P436" s="59"/>
      <c r="Q436" s="59"/>
      <c r="R436" s="59"/>
      <c r="S436" s="59"/>
      <c r="T436" s="60"/>
      <c r="U436" s="33"/>
      <c r="V436" s="33"/>
      <c r="W436" s="33"/>
      <c r="X436" s="33"/>
      <c r="Y436" s="33"/>
      <c r="Z436" s="33"/>
      <c r="AA436" s="33"/>
      <c r="AB436" s="33"/>
      <c r="AC436" s="33"/>
      <c r="AD436" s="33"/>
      <c r="AE436" s="33"/>
      <c r="AT436" s="18" t="s">
        <v>136</v>
      </c>
      <c r="AU436" s="18" t="s">
        <v>88</v>
      </c>
    </row>
    <row r="437" spans="1:65" s="2" customFormat="1" ht="19.5">
      <c r="A437" s="33"/>
      <c r="B437" s="34"/>
      <c r="C437" s="33"/>
      <c r="D437" s="160" t="s">
        <v>470</v>
      </c>
      <c r="E437" s="33"/>
      <c r="F437" s="180" t="s">
        <v>885</v>
      </c>
      <c r="G437" s="33"/>
      <c r="H437" s="33"/>
      <c r="I437" s="162"/>
      <c r="J437" s="33"/>
      <c r="K437" s="33"/>
      <c r="L437" s="34"/>
      <c r="M437" s="163"/>
      <c r="N437" s="164"/>
      <c r="O437" s="59"/>
      <c r="P437" s="59"/>
      <c r="Q437" s="59"/>
      <c r="R437" s="59"/>
      <c r="S437" s="59"/>
      <c r="T437" s="60"/>
      <c r="U437" s="33"/>
      <c r="V437" s="33"/>
      <c r="W437" s="33"/>
      <c r="X437" s="33"/>
      <c r="Y437" s="33"/>
      <c r="Z437" s="33"/>
      <c r="AA437" s="33"/>
      <c r="AB437" s="33"/>
      <c r="AC437" s="33"/>
      <c r="AD437" s="33"/>
      <c r="AE437" s="33"/>
      <c r="AT437" s="18" t="s">
        <v>470</v>
      </c>
      <c r="AU437" s="18" t="s">
        <v>88</v>
      </c>
    </row>
    <row r="438" spans="1:65" s="2" customFormat="1" ht="21.75" customHeight="1">
      <c r="A438" s="33"/>
      <c r="B438" s="145"/>
      <c r="C438" s="146" t="s">
        <v>886</v>
      </c>
      <c r="D438" s="146" t="s">
        <v>130</v>
      </c>
      <c r="E438" s="147" t="s">
        <v>887</v>
      </c>
      <c r="F438" s="148" t="s">
        <v>888</v>
      </c>
      <c r="G438" s="149" t="s">
        <v>141</v>
      </c>
      <c r="H438" s="150">
        <v>2</v>
      </c>
      <c r="I438" s="151"/>
      <c r="J438" s="152">
        <f>ROUND(I438*H438,2)</f>
        <v>0</v>
      </c>
      <c r="K438" s="153"/>
      <c r="L438" s="34"/>
      <c r="M438" s="154" t="s">
        <v>1</v>
      </c>
      <c r="N438" s="155" t="s">
        <v>43</v>
      </c>
      <c r="O438" s="59"/>
      <c r="P438" s="156">
        <f>O438*H438</f>
        <v>0</v>
      </c>
      <c r="Q438" s="156">
        <v>0</v>
      </c>
      <c r="R438" s="156">
        <f>Q438*H438</f>
        <v>0</v>
      </c>
      <c r="S438" s="156">
        <v>0</v>
      </c>
      <c r="T438" s="157">
        <f>S438*H438</f>
        <v>0</v>
      </c>
      <c r="U438" s="33"/>
      <c r="V438" s="33"/>
      <c r="W438" s="33"/>
      <c r="X438" s="33"/>
      <c r="Y438" s="33"/>
      <c r="Z438" s="33"/>
      <c r="AA438" s="33"/>
      <c r="AB438" s="33"/>
      <c r="AC438" s="33"/>
      <c r="AD438" s="33"/>
      <c r="AE438" s="33"/>
      <c r="AR438" s="158" t="s">
        <v>134</v>
      </c>
      <c r="AT438" s="158" t="s">
        <v>130</v>
      </c>
      <c r="AU438" s="158" t="s">
        <v>88</v>
      </c>
      <c r="AY438" s="18" t="s">
        <v>127</v>
      </c>
      <c r="BE438" s="159">
        <f>IF(N438="základní",J438,0)</f>
        <v>0</v>
      </c>
      <c r="BF438" s="159">
        <f>IF(N438="snížená",J438,0)</f>
        <v>0</v>
      </c>
      <c r="BG438" s="159">
        <f>IF(N438="zákl. přenesená",J438,0)</f>
        <v>0</v>
      </c>
      <c r="BH438" s="159">
        <f>IF(N438="sníž. přenesená",J438,0)</f>
        <v>0</v>
      </c>
      <c r="BI438" s="159">
        <f>IF(N438="nulová",J438,0)</f>
        <v>0</v>
      </c>
      <c r="BJ438" s="18" t="s">
        <v>86</v>
      </c>
      <c r="BK438" s="159">
        <f>ROUND(I438*H438,2)</f>
        <v>0</v>
      </c>
      <c r="BL438" s="18" t="s">
        <v>134</v>
      </c>
      <c r="BM438" s="158" t="s">
        <v>889</v>
      </c>
    </row>
    <row r="439" spans="1:65" s="2" customFormat="1" ht="39">
      <c r="A439" s="33"/>
      <c r="B439" s="34"/>
      <c r="C439" s="33"/>
      <c r="D439" s="160" t="s">
        <v>136</v>
      </c>
      <c r="E439" s="33"/>
      <c r="F439" s="161" t="s">
        <v>890</v>
      </c>
      <c r="G439" s="33"/>
      <c r="H439" s="33"/>
      <c r="I439" s="162"/>
      <c r="J439" s="33"/>
      <c r="K439" s="33"/>
      <c r="L439" s="34"/>
      <c r="M439" s="163"/>
      <c r="N439" s="164"/>
      <c r="O439" s="59"/>
      <c r="P439" s="59"/>
      <c r="Q439" s="59"/>
      <c r="R439" s="59"/>
      <c r="S439" s="59"/>
      <c r="T439" s="60"/>
      <c r="U439" s="33"/>
      <c r="V439" s="33"/>
      <c r="W439" s="33"/>
      <c r="X439" s="33"/>
      <c r="Y439" s="33"/>
      <c r="Z439" s="33"/>
      <c r="AA439" s="33"/>
      <c r="AB439" s="33"/>
      <c r="AC439" s="33"/>
      <c r="AD439" s="33"/>
      <c r="AE439" s="33"/>
      <c r="AT439" s="18" t="s">
        <v>136</v>
      </c>
      <c r="AU439" s="18" t="s">
        <v>88</v>
      </c>
    </row>
    <row r="440" spans="1:65" s="2" customFormat="1" ht="19.5">
      <c r="A440" s="33"/>
      <c r="B440" s="34"/>
      <c r="C440" s="33"/>
      <c r="D440" s="160" t="s">
        <v>470</v>
      </c>
      <c r="E440" s="33"/>
      <c r="F440" s="180" t="s">
        <v>885</v>
      </c>
      <c r="G440" s="33"/>
      <c r="H440" s="33"/>
      <c r="I440" s="162"/>
      <c r="J440" s="33"/>
      <c r="K440" s="33"/>
      <c r="L440" s="34"/>
      <c r="M440" s="163"/>
      <c r="N440" s="164"/>
      <c r="O440" s="59"/>
      <c r="P440" s="59"/>
      <c r="Q440" s="59"/>
      <c r="R440" s="59"/>
      <c r="S440" s="59"/>
      <c r="T440" s="60"/>
      <c r="U440" s="33"/>
      <c r="V440" s="33"/>
      <c r="W440" s="33"/>
      <c r="X440" s="33"/>
      <c r="Y440" s="33"/>
      <c r="Z440" s="33"/>
      <c r="AA440" s="33"/>
      <c r="AB440" s="33"/>
      <c r="AC440" s="33"/>
      <c r="AD440" s="33"/>
      <c r="AE440" s="33"/>
      <c r="AT440" s="18" t="s">
        <v>470</v>
      </c>
      <c r="AU440" s="18" t="s">
        <v>88</v>
      </c>
    </row>
    <row r="441" spans="1:65" s="2" customFormat="1" ht="16.5" customHeight="1">
      <c r="A441" s="33"/>
      <c r="B441" s="145"/>
      <c r="C441" s="165" t="s">
        <v>891</v>
      </c>
      <c r="D441" s="165" t="s">
        <v>138</v>
      </c>
      <c r="E441" s="166" t="s">
        <v>892</v>
      </c>
      <c r="F441" s="167" t="s">
        <v>893</v>
      </c>
      <c r="G441" s="168" t="s">
        <v>141</v>
      </c>
      <c r="H441" s="169">
        <v>2</v>
      </c>
      <c r="I441" s="170"/>
      <c r="J441" s="171">
        <f>ROUND(I441*H441,2)</f>
        <v>0</v>
      </c>
      <c r="K441" s="172"/>
      <c r="L441" s="173"/>
      <c r="M441" s="174" t="s">
        <v>1</v>
      </c>
      <c r="N441" s="175" t="s">
        <v>43</v>
      </c>
      <c r="O441" s="59"/>
      <c r="P441" s="156">
        <f>O441*H441</f>
        <v>0</v>
      </c>
      <c r="Q441" s="156">
        <v>0.06</v>
      </c>
      <c r="R441" s="156">
        <f>Q441*H441</f>
        <v>0.12</v>
      </c>
      <c r="S441" s="156">
        <v>0</v>
      </c>
      <c r="T441" s="157">
        <f>S441*H441</f>
        <v>0</v>
      </c>
      <c r="U441" s="33"/>
      <c r="V441" s="33"/>
      <c r="W441" s="33"/>
      <c r="X441" s="33"/>
      <c r="Y441" s="33"/>
      <c r="Z441" s="33"/>
      <c r="AA441" s="33"/>
      <c r="AB441" s="33"/>
      <c r="AC441" s="33"/>
      <c r="AD441" s="33"/>
      <c r="AE441" s="33"/>
      <c r="AR441" s="158" t="s">
        <v>142</v>
      </c>
      <c r="AT441" s="158" t="s">
        <v>138</v>
      </c>
      <c r="AU441" s="158" t="s">
        <v>88</v>
      </c>
      <c r="AY441" s="18" t="s">
        <v>127</v>
      </c>
      <c r="BE441" s="159">
        <f>IF(N441="základní",J441,0)</f>
        <v>0</v>
      </c>
      <c r="BF441" s="159">
        <f>IF(N441="snížená",J441,0)</f>
        <v>0</v>
      </c>
      <c r="BG441" s="159">
        <f>IF(N441="zákl. přenesená",J441,0)</f>
        <v>0</v>
      </c>
      <c r="BH441" s="159">
        <f>IF(N441="sníž. přenesená",J441,0)</f>
        <v>0</v>
      </c>
      <c r="BI441" s="159">
        <f>IF(N441="nulová",J441,0)</f>
        <v>0</v>
      </c>
      <c r="BJ441" s="18" t="s">
        <v>86</v>
      </c>
      <c r="BK441" s="159">
        <f>ROUND(I441*H441,2)</f>
        <v>0</v>
      </c>
      <c r="BL441" s="18" t="s">
        <v>134</v>
      </c>
      <c r="BM441" s="158" t="s">
        <v>894</v>
      </c>
    </row>
    <row r="442" spans="1:65" s="2" customFormat="1">
      <c r="A442" s="33"/>
      <c r="B442" s="34"/>
      <c r="C442" s="33"/>
      <c r="D442" s="160" t="s">
        <v>136</v>
      </c>
      <c r="E442" s="33"/>
      <c r="F442" s="161" t="s">
        <v>893</v>
      </c>
      <c r="G442" s="33"/>
      <c r="H442" s="33"/>
      <c r="I442" s="162"/>
      <c r="J442" s="33"/>
      <c r="K442" s="33"/>
      <c r="L442" s="34"/>
      <c r="M442" s="163"/>
      <c r="N442" s="164"/>
      <c r="O442" s="59"/>
      <c r="P442" s="59"/>
      <c r="Q442" s="59"/>
      <c r="R442" s="59"/>
      <c r="S442" s="59"/>
      <c r="T442" s="60"/>
      <c r="U442" s="33"/>
      <c r="V442" s="33"/>
      <c r="W442" s="33"/>
      <c r="X442" s="33"/>
      <c r="Y442" s="33"/>
      <c r="Z442" s="33"/>
      <c r="AA442" s="33"/>
      <c r="AB442" s="33"/>
      <c r="AC442" s="33"/>
      <c r="AD442" s="33"/>
      <c r="AE442" s="33"/>
      <c r="AT442" s="18" t="s">
        <v>136</v>
      </c>
      <c r="AU442" s="18" t="s">
        <v>88</v>
      </c>
    </row>
    <row r="443" spans="1:65" s="2" customFormat="1" ht="24.2" customHeight="1">
      <c r="A443" s="33"/>
      <c r="B443" s="145"/>
      <c r="C443" s="146" t="s">
        <v>895</v>
      </c>
      <c r="D443" s="146" t="s">
        <v>130</v>
      </c>
      <c r="E443" s="147" t="s">
        <v>896</v>
      </c>
      <c r="F443" s="148" t="s">
        <v>897</v>
      </c>
      <c r="G443" s="149" t="s">
        <v>147</v>
      </c>
      <c r="H443" s="150">
        <v>18</v>
      </c>
      <c r="I443" s="151"/>
      <c r="J443" s="152">
        <f>ROUND(I443*H443,2)</f>
        <v>0</v>
      </c>
      <c r="K443" s="153"/>
      <c r="L443" s="34"/>
      <c r="M443" s="154" t="s">
        <v>1</v>
      </c>
      <c r="N443" s="155" t="s">
        <v>43</v>
      </c>
      <c r="O443" s="59"/>
      <c r="P443" s="156">
        <f>O443*H443</f>
        <v>0</v>
      </c>
      <c r="Q443" s="156">
        <v>0</v>
      </c>
      <c r="R443" s="156">
        <f>Q443*H443</f>
        <v>0</v>
      </c>
      <c r="S443" s="156">
        <v>0</v>
      </c>
      <c r="T443" s="157">
        <f>S443*H443</f>
        <v>0</v>
      </c>
      <c r="U443" s="33"/>
      <c r="V443" s="33"/>
      <c r="W443" s="33"/>
      <c r="X443" s="33"/>
      <c r="Y443" s="33"/>
      <c r="Z443" s="33"/>
      <c r="AA443" s="33"/>
      <c r="AB443" s="33"/>
      <c r="AC443" s="33"/>
      <c r="AD443" s="33"/>
      <c r="AE443" s="33"/>
      <c r="AR443" s="158" t="s">
        <v>134</v>
      </c>
      <c r="AT443" s="158" t="s">
        <v>130</v>
      </c>
      <c r="AU443" s="158" t="s">
        <v>88</v>
      </c>
      <c r="AY443" s="18" t="s">
        <v>127</v>
      </c>
      <c r="BE443" s="159">
        <f>IF(N443="základní",J443,0)</f>
        <v>0</v>
      </c>
      <c r="BF443" s="159">
        <f>IF(N443="snížená",J443,0)</f>
        <v>0</v>
      </c>
      <c r="BG443" s="159">
        <f>IF(N443="zákl. přenesená",J443,0)</f>
        <v>0</v>
      </c>
      <c r="BH443" s="159">
        <f>IF(N443="sníž. přenesená",J443,0)</f>
        <v>0</v>
      </c>
      <c r="BI443" s="159">
        <f>IF(N443="nulová",J443,0)</f>
        <v>0</v>
      </c>
      <c r="BJ443" s="18" t="s">
        <v>86</v>
      </c>
      <c r="BK443" s="159">
        <f>ROUND(I443*H443,2)</f>
        <v>0</v>
      </c>
      <c r="BL443" s="18" t="s">
        <v>134</v>
      </c>
      <c r="BM443" s="158" t="s">
        <v>898</v>
      </c>
    </row>
    <row r="444" spans="1:65" s="2" customFormat="1" ht="29.25">
      <c r="A444" s="33"/>
      <c r="B444" s="34"/>
      <c r="C444" s="33"/>
      <c r="D444" s="160" t="s">
        <v>136</v>
      </c>
      <c r="E444" s="33"/>
      <c r="F444" s="161" t="s">
        <v>899</v>
      </c>
      <c r="G444" s="33"/>
      <c r="H444" s="33"/>
      <c r="I444" s="162"/>
      <c r="J444" s="33"/>
      <c r="K444" s="33"/>
      <c r="L444" s="34"/>
      <c r="M444" s="163"/>
      <c r="N444" s="164"/>
      <c r="O444" s="59"/>
      <c r="P444" s="59"/>
      <c r="Q444" s="59"/>
      <c r="R444" s="59"/>
      <c r="S444" s="59"/>
      <c r="T444" s="60"/>
      <c r="U444" s="33"/>
      <c r="V444" s="33"/>
      <c r="W444" s="33"/>
      <c r="X444" s="33"/>
      <c r="Y444" s="33"/>
      <c r="Z444" s="33"/>
      <c r="AA444" s="33"/>
      <c r="AB444" s="33"/>
      <c r="AC444" s="33"/>
      <c r="AD444" s="33"/>
      <c r="AE444" s="33"/>
      <c r="AT444" s="18" t="s">
        <v>136</v>
      </c>
      <c r="AU444" s="18" t="s">
        <v>88</v>
      </c>
    </row>
    <row r="445" spans="1:65" s="13" customFormat="1">
      <c r="B445" s="181"/>
      <c r="D445" s="160" t="s">
        <v>472</v>
      </c>
      <c r="E445" s="182" t="s">
        <v>1</v>
      </c>
      <c r="F445" s="183" t="s">
        <v>900</v>
      </c>
      <c r="H445" s="184">
        <v>18</v>
      </c>
      <c r="I445" s="185"/>
      <c r="L445" s="181"/>
      <c r="M445" s="186"/>
      <c r="N445" s="187"/>
      <c r="O445" s="187"/>
      <c r="P445" s="187"/>
      <c r="Q445" s="187"/>
      <c r="R445" s="187"/>
      <c r="S445" s="187"/>
      <c r="T445" s="188"/>
      <c r="AT445" s="182" t="s">
        <v>472</v>
      </c>
      <c r="AU445" s="182" t="s">
        <v>88</v>
      </c>
      <c r="AV445" s="13" t="s">
        <v>88</v>
      </c>
      <c r="AW445" s="13" t="s">
        <v>35</v>
      </c>
      <c r="AX445" s="13" t="s">
        <v>86</v>
      </c>
      <c r="AY445" s="182" t="s">
        <v>127</v>
      </c>
    </row>
    <row r="446" spans="1:65" s="2" customFormat="1" ht="24.2" customHeight="1">
      <c r="A446" s="33"/>
      <c r="B446" s="145"/>
      <c r="C446" s="146" t="s">
        <v>901</v>
      </c>
      <c r="D446" s="146" t="s">
        <v>130</v>
      </c>
      <c r="E446" s="147" t="s">
        <v>902</v>
      </c>
      <c r="F446" s="148" t="s">
        <v>903</v>
      </c>
      <c r="G446" s="149" t="s">
        <v>147</v>
      </c>
      <c r="H446" s="150">
        <v>18</v>
      </c>
      <c r="I446" s="151"/>
      <c r="J446" s="152">
        <f>ROUND(I446*H446,2)</f>
        <v>0</v>
      </c>
      <c r="K446" s="153"/>
      <c r="L446" s="34"/>
      <c r="M446" s="154" t="s">
        <v>1</v>
      </c>
      <c r="N446" s="155" t="s">
        <v>43</v>
      </c>
      <c r="O446" s="59"/>
      <c r="P446" s="156">
        <f>O446*H446</f>
        <v>0</v>
      </c>
      <c r="Q446" s="156">
        <v>0</v>
      </c>
      <c r="R446" s="156">
        <f>Q446*H446</f>
        <v>0</v>
      </c>
      <c r="S446" s="156">
        <v>0</v>
      </c>
      <c r="T446" s="157">
        <f>S446*H446</f>
        <v>0</v>
      </c>
      <c r="U446" s="33"/>
      <c r="V446" s="33"/>
      <c r="W446" s="33"/>
      <c r="X446" s="33"/>
      <c r="Y446" s="33"/>
      <c r="Z446" s="33"/>
      <c r="AA446" s="33"/>
      <c r="AB446" s="33"/>
      <c r="AC446" s="33"/>
      <c r="AD446" s="33"/>
      <c r="AE446" s="33"/>
      <c r="AR446" s="158" t="s">
        <v>134</v>
      </c>
      <c r="AT446" s="158" t="s">
        <v>130</v>
      </c>
      <c r="AU446" s="158" t="s">
        <v>88</v>
      </c>
      <c r="AY446" s="18" t="s">
        <v>127</v>
      </c>
      <c r="BE446" s="159">
        <f>IF(N446="základní",J446,0)</f>
        <v>0</v>
      </c>
      <c r="BF446" s="159">
        <f>IF(N446="snížená",J446,0)</f>
        <v>0</v>
      </c>
      <c r="BG446" s="159">
        <f>IF(N446="zákl. přenesená",J446,0)</f>
        <v>0</v>
      </c>
      <c r="BH446" s="159">
        <f>IF(N446="sníž. přenesená",J446,0)</f>
        <v>0</v>
      </c>
      <c r="BI446" s="159">
        <f>IF(N446="nulová",J446,0)</f>
        <v>0</v>
      </c>
      <c r="BJ446" s="18" t="s">
        <v>86</v>
      </c>
      <c r="BK446" s="159">
        <f>ROUND(I446*H446,2)</f>
        <v>0</v>
      </c>
      <c r="BL446" s="18" t="s">
        <v>134</v>
      </c>
      <c r="BM446" s="158" t="s">
        <v>904</v>
      </c>
    </row>
    <row r="447" spans="1:65" s="2" customFormat="1" ht="39">
      <c r="A447" s="33"/>
      <c r="B447" s="34"/>
      <c r="C447" s="33"/>
      <c r="D447" s="160" t="s">
        <v>136</v>
      </c>
      <c r="E447" s="33"/>
      <c r="F447" s="161" t="s">
        <v>905</v>
      </c>
      <c r="G447" s="33"/>
      <c r="H447" s="33"/>
      <c r="I447" s="162"/>
      <c r="J447" s="33"/>
      <c r="K447" s="33"/>
      <c r="L447" s="34"/>
      <c r="M447" s="163"/>
      <c r="N447" s="164"/>
      <c r="O447" s="59"/>
      <c r="P447" s="59"/>
      <c r="Q447" s="59"/>
      <c r="R447" s="59"/>
      <c r="S447" s="59"/>
      <c r="T447" s="60"/>
      <c r="U447" s="33"/>
      <c r="V447" s="33"/>
      <c r="W447" s="33"/>
      <c r="X447" s="33"/>
      <c r="Y447" s="33"/>
      <c r="Z447" s="33"/>
      <c r="AA447" s="33"/>
      <c r="AB447" s="33"/>
      <c r="AC447" s="33"/>
      <c r="AD447" s="33"/>
      <c r="AE447" s="33"/>
      <c r="AT447" s="18" t="s">
        <v>136</v>
      </c>
      <c r="AU447" s="18" t="s">
        <v>88</v>
      </c>
    </row>
    <row r="448" spans="1:65" s="2" customFormat="1" ht="21.75" customHeight="1">
      <c r="A448" s="33"/>
      <c r="B448" s="145"/>
      <c r="C448" s="146" t="s">
        <v>906</v>
      </c>
      <c r="D448" s="146" t="s">
        <v>130</v>
      </c>
      <c r="E448" s="147" t="s">
        <v>907</v>
      </c>
      <c r="F448" s="148" t="s">
        <v>908</v>
      </c>
      <c r="G448" s="149" t="s">
        <v>147</v>
      </c>
      <c r="H448" s="150">
        <v>18</v>
      </c>
      <c r="I448" s="151"/>
      <c r="J448" s="152">
        <f>ROUND(I448*H448,2)</f>
        <v>0</v>
      </c>
      <c r="K448" s="153"/>
      <c r="L448" s="34"/>
      <c r="M448" s="154" t="s">
        <v>1</v>
      </c>
      <c r="N448" s="155" t="s">
        <v>43</v>
      </c>
      <c r="O448" s="59"/>
      <c r="P448" s="156">
        <f>O448*H448</f>
        <v>0</v>
      </c>
      <c r="Q448" s="156">
        <v>0</v>
      </c>
      <c r="R448" s="156">
        <f>Q448*H448</f>
        <v>0</v>
      </c>
      <c r="S448" s="156">
        <v>0</v>
      </c>
      <c r="T448" s="157">
        <f>S448*H448</f>
        <v>0</v>
      </c>
      <c r="U448" s="33"/>
      <c r="V448" s="33"/>
      <c r="W448" s="33"/>
      <c r="X448" s="33"/>
      <c r="Y448" s="33"/>
      <c r="Z448" s="33"/>
      <c r="AA448" s="33"/>
      <c r="AB448" s="33"/>
      <c r="AC448" s="33"/>
      <c r="AD448" s="33"/>
      <c r="AE448" s="33"/>
      <c r="AR448" s="158" t="s">
        <v>134</v>
      </c>
      <c r="AT448" s="158" t="s">
        <v>130</v>
      </c>
      <c r="AU448" s="158" t="s">
        <v>88</v>
      </c>
      <c r="AY448" s="18" t="s">
        <v>127</v>
      </c>
      <c r="BE448" s="159">
        <f>IF(N448="základní",J448,0)</f>
        <v>0</v>
      </c>
      <c r="BF448" s="159">
        <f>IF(N448="snížená",J448,0)</f>
        <v>0</v>
      </c>
      <c r="BG448" s="159">
        <f>IF(N448="zákl. přenesená",J448,0)</f>
        <v>0</v>
      </c>
      <c r="BH448" s="159">
        <f>IF(N448="sníž. přenesená",J448,0)</f>
        <v>0</v>
      </c>
      <c r="BI448" s="159">
        <f>IF(N448="nulová",J448,0)</f>
        <v>0</v>
      </c>
      <c r="BJ448" s="18" t="s">
        <v>86</v>
      </c>
      <c r="BK448" s="159">
        <f>ROUND(I448*H448,2)</f>
        <v>0</v>
      </c>
      <c r="BL448" s="18" t="s">
        <v>134</v>
      </c>
      <c r="BM448" s="158" t="s">
        <v>909</v>
      </c>
    </row>
    <row r="449" spans="1:65" s="2" customFormat="1" ht="19.5">
      <c r="A449" s="33"/>
      <c r="B449" s="34"/>
      <c r="C449" s="33"/>
      <c r="D449" s="160" t="s">
        <v>136</v>
      </c>
      <c r="E449" s="33"/>
      <c r="F449" s="161" t="s">
        <v>910</v>
      </c>
      <c r="G449" s="33"/>
      <c r="H449" s="33"/>
      <c r="I449" s="162"/>
      <c r="J449" s="33"/>
      <c r="K449" s="33"/>
      <c r="L449" s="34"/>
      <c r="M449" s="163"/>
      <c r="N449" s="164"/>
      <c r="O449" s="59"/>
      <c r="P449" s="59"/>
      <c r="Q449" s="59"/>
      <c r="R449" s="59"/>
      <c r="S449" s="59"/>
      <c r="T449" s="60"/>
      <c r="U449" s="33"/>
      <c r="V449" s="33"/>
      <c r="W449" s="33"/>
      <c r="X449" s="33"/>
      <c r="Y449" s="33"/>
      <c r="Z449" s="33"/>
      <c r="AA449" s="33"/>
      <c r="AB449" s="33"/>
      <c r="AC449" s="33"/>
      <c r="AD449" s="33"/>
      <c r="AE449" s="33"/>
      <c r="AT449" s="18" t="s">
        <v>136</v>
      </c>
      <c r="AU449" s="18" t="s">
        <v>88</v>
      </c>
    </row>
    <row r="450" spans="1:65" s="2" customFormat="1" ht="24.2" customHeight="1">
      <c r="A450" s="33"/>
      <c r="B450" s="145"/>
      <c r="C450" s="146" t="s">
        <v>911</v>
      </c>
      <c r="D450" s="146" t="s">
        <v>130</v>
      </c>
      <c r="E450" s="147" t="s">
        <v>912</v>
      </c>
      <c r="F450" s="148" t="s">
        <v>913</v>
      </c>
      <c r="G450" s="149" t="s">
        <v>487</v>
      </c>
      <c r="H450" s="150">
        <v>46.9</v>
      </c>
      <c r="I450" s="151"/>
      <c r="J450" s="152">
        <f>ROUND(I450*H450,2)</f>
        <v>0</v>
      </c>
      <c r="K450" s="153"/>
      <c r="L450" s="34"/>
      <c r="M450" s="154" t="s">
        <v>1</v>
      </c>
      <c r="N450" s="155" t="s">
        <v>43</v>
      </c>
      <c r="O450" s="59"/>
      <c r="P450" s="156">
        <f>O450*H450</f>
        <v>0</v>
      </c>
      <c r="Q450" s="156">
        <v>0</v>
      </c>
      <c r="R450" s="156">
        <f>Q450*H450</f>
        <v>0</v>
      </c>
      <c r="S450" s="156">
        <v>0</v>
      </c>
      <c r="T450" s="157">
        <f>S450*H450</f>
        <v>0</v>
      </c>
      <c r="U450" s="33"/>
      <c r="V450" s="33"/>
      <c r="W450" s="33"/>
      <c r="X450" s="33"/>
      <c r="Y450" s="33"/>
      <c r="Z450" s="33"/>
      <c r="AA450" s="33"/>
      <c r="AB450" s="33"/>
      <c r="AC450" s="33"/>
      <c r="AD450" s="33"/>
      <c r="AE450" s="33"/>
      <c r="AR450" s="158" t="s">
        <v>134</v>
      </c>
      <c r="AT450" s="158" t="s">
        <v>130</v>
      </c>
      <c r="AU450" s="158" t="s">
        <v>88</v>
      </c>
      <c r="AY450" s="18" t="s">
        <v>127</v>
      </c>
      <c r="BE450" s="159">
        <f>IF(N450="základní",J450,0)</f>
        <v>0</v>
      </c>
      <c r="BF450" s="159">
        <f>IF(N450="snížená",J450,0)</f>
        <v>0</v>
      </c>
      <c r="BG450" s="159">
        <f>IF(N450="zákl. přenesená",J450,0)</f>
        <v>0</v>
      </c>
      <c r="BH450" s="159">
        <f>IF(N450="sníž. přenesená",J450,0)</f>
        <v>0</v>
      </c>
      <c r="BI450" s="159">
        <f>IF(N450="nulová",J450,0)</f>
        <v>0</v>
      </c>
      <c r="BJ450" s="18" t="s">
        <v>86</v>
      </c>
      <c r="BK450" s="159">
        <f>ROUND(I450*H450,2)</f>
        <v>0</v>
      </c>
      <c r="BL450" s="18" t="s">
        <v>134</v>
      </c>
      <c r="BM450" s="158" t="s">
        <v>914</v>
      </c>
    </row>
    <row r="451" spans="1:65" s="2" customFormat="1" ht="29.25">
      <c r="A451" s="33"/>
      <c r="B451" s="34"/>
      <c r="C451" s="33"/>
      <c r="D451" s="160" t="s">
        <v>136</v>
      </c>
      <c r="E451" s="33"/>
      <c r="F451" s="161" t="s">
        <v>915</v>
      </c>
      <c r="G451" s="33"/>
      <c r="H451" s="33"/>
      <c r="I451" s="162"/>
      <c r="J451" s="33"/>
      <c r="K451" s="33"/>
      <c r="L451" s="34"/>
      <c r="M451" s="163"/>
      <c r="N451" s="164"/>
      <c r="O451" s="59"/>
      <c r="P451" s="59"/>
      <c r="Q451" s="59"/>
      <c r="R451" s="59"/>
      <c r="S451" s="59"/>
      <c r="T451" s="60"/>
      <c r="U451" s="33"/>
      <c r="V451" s="33"/>
      <c r="W451" s="33"/>
      <c r="X451" s="33"/>
      <c r="Y451" s="33"/>
      <c r="Z451" s="33"/>
      <c r="AA451" s="33"/>
      <c r="AB451" s="33"/>
      <c r="AC451" s="33"/>
      <c r="AD451" s="33"/>
      <c r="AE451" s="33"/>
      <c r="AT451" s="18" t="s">
        <v>136</v>
      </c>
      <c r="AU451" s="18" t="s">
        <v>88</v>
      </c>
    </row>
    <row r="452" spans="1:65" s="13" customFormat="1">
      <c r="B452" s="181"/>
      <c r="D452" s="160" t="s">
        <v>472</v>
      </c>
      <c r="E452" s="182" t="s">
        <v>1</v>
      </c>
      <c r="F452" s="183" t="s">
        <v>916</v>
      </c>
      <c r="H452" s="184">
        <v>46.9</v>
      </c>
      <c r="I452" s="185"/>
      <c r="L452" s="181"/>
      <c r="M452" s="186"/>
      <c r="N452" s="187"/>
      <c r="O452" s="187"/>
      <c r="P452" s="187"/>
      <c r="Q452" s="187"/>
      <c r="R452" s="187"/>
      <c r="S452" s="187"/>
      <c r="T452" s="188"/>
      <c r="AT452" s="182" t="s">
        <v>472</v>
      </c>
      <c r="AU452" s="182" t="s">
        <v>88</v>
      </c>
      <c r="AV452" s="13" t="s">
        <v>88</v>
      </c>
      <c r="AW452" s="13" t="s">
        <v>35</v>
      </c>
      <c r="AX452" s="13" t="s">
        <v>86</v>
      </c>
      <c r="AY452" s="182" t="s">
        <v>127</v>
      </c>
    </row>
    <row r="453" spans="1:65" s="2" customFormat="1" ht="24.2" customHeight="1">
      <c r="A453" s="33"/>
      <c r="B453" s="145"/>
      <c r="C453" s="146" t="s">
        <v>917</v>
      </c>
      <c r="D453" s="146" t="s">
        <v>130</v>
      </c>
      <c r="E453" s="147" t="s">
        <v>918</v>
      </c>
      <c r="F453" s="148" t="s">
        <v>919</v>
      </c>
      <c r="G453" s="149" t="s">
        <v>487</v>
      </c>
      <c r="H453" s="150">
        <v>18</v>
      </c>
      <c r="I453" s="151"/>
      <c r="J453" s="152">
        <f>ROUND(I453*H453,2)</f>
        <v>0</v>
      </c>
      <c r="K453" s="153"/>
      <c r="L453" s="34"/>
      <c r="M453" s="154" t="s">
        <v>1</v>
      </c>
      <c r="N453" s="155" t="s">
        <v>43</v>
      </c>
      <c r="O453" s="59"/>
      <c r="P453" s="156">
        <f>O453*H453</f>
        <v>0</v>
      </c>
      <c r="Q453" s="156">
        <v>0</v>
      </c>
      <c r="R453" s="156">
        <f>Q453*H453</f>
        <v>0</v>
      </c>
      <c r="S453" s="156">
        <v>0</v>
      </c>
      <c r="T453" s="157">
        <f>S453*H453</f>
        <v>0</v>
      </c>
      <c r="U453" s="33"/>
      <c r="V453" s="33"/>
      <c r="W453" s="33"/>
      <c r="X453" s="33"/>
      <c r="Y453" s="33"/>
      <c r="Z453" s="33"/>
      <c r="AA453" s="33"/>
      <c r="AB453" s="33"/>
      <c r="AC453" s="33"/>
      <c r="AD453" s="33"/>
      <c r="AE453" s="33"/>
      <c r="AR453" s="158" t="s">
        <v>134</v>
      </c>
      <c r="AT453" s="158" t="s">
        <v>130</v>
      </c>
      <c r="AU453" s="158" t="s">
        <v>88</v>
      </c>
      <c r="AY453" s="18" t="s">
        <v>127</v>
      </c>
      <c r="BE453" s="159">
        <f>IF(N453="základní",J453,0)</f>
        <v>0</v>
      </c>
      <c r="BF453" s="159">
        <f>IF(N453="snížená",J453,0)</f>
        <v>0</v>
      </c>
      <c r="BG453" s="159">
        <f>IF(N453="zákl. přenesená",J453,0)</f>
        <v>0</v>
      </c>
      <c r="BH453" s="159">
        <f>IF(N453="sníž. přenesená",J453,0)</f>
        <v>0</v>
      </c>
      <c r="BI453" s="159">
        <f>IF(N453="nulová",J453,0)</f>
        <v>0</v>
      </c>
      <c r="BJ453" s="18" t="s">
        <v>86</v>
      </c>
      <c r="BK453" s="159">
        <f>ROUND(I453*H453,2)</f>
        <v>0</v>
      </c>
      <c r="BL453" s="18" t="s">
        <v>134</v>
      </c>
      <c r="BM453" s="158" t="s">
        <v>920</v>
      </c>
    </row>
    <row r="454" spans="1:65" s="2" customFormat="1" ht="29.25">
      <c r="A454" s="33"/>
      <c r="B454" s="34"/>
      <c r="C454" s="33"/>
      <c r="D454" s="160" t="s">
        <v>136</v>
      </c>
      <c r="E454" s="33"/>
      <c r="F454" s="161" t="s">
        <v>921</v>
      </c>
      <c r="G454" s="33"/>
      <c r="H454" s="33"/>
      <c r="I454" s="162"/>
      <c r="J454" s="33"/>
      <c r="K454" s="33"/>
      <c r="L454" s="34"/>
      <c r="M454" s="163"/>
      <c r="N454" s="164"/>
      <c r="O454" s="59"/>
      <c r="P454" s="59"/>
      <c r="Q454" s="59"/>
      <c r="R454" s="59"/>
      <c r="S454" s="59"/>
      <c r="T454" s="60"/>
      <c r="U454" s="33"/>
      <c r="V454" s="33"/>
      <c r="W454" s="33"/>
      <c r="X454" s="33"/>
      <c r="Y454" s="33"/>
      <c r="Z454" s="33"/>
      <c r="AA454" s="33"/>
      <c r="AB454" s="33"/>
      <c r="AC454" s="33"/>
      <c r="AD454" s="33"/>
      <c r="AE454" s="33"/>
      <c r="AT454" s="18" t="s">
        <v>136</v>
      </c>
      <c r="AU454" s="18" t="s">
        <v>88</v>
      </c>
    </row>
    <row r="455" spans="1:65" s="13" customFormat="1">
      <c r="B455" s="181"/>
      <c r="D455" s="160" t="s">
        <v>472</v>
      </c>
      <c r="E455" s="182" t="s">
        <v>1</v>
      </c>
      <c r="F455" s="183" t="s">
        <v>922</v>
      </c>
      <c r="H455" s="184">
        <v>18</v>
      </c>
      <c r="I455" s="185"/>
      <c r="L455" s="181"/>
      <c r="M455" s="186"/>
      <c r="N455" s="187"/>
      <c r="O455" s="187"/>
      <c r="P455" s="187"/>
      <c r="Q455" s="187"/>
      <c r="R455" s="187"/>
      <c r="S455" s="187"/>
      <c r="T455" s="188"/>
      <c r="AT455" s="182" t="s">
        <v>472</v>
      </c>
      <c r="AU455" s="182" t="s">
        <v>88</v>
      </c>
      <c r="AV455" s="13" t="s">
        <v>88</v>
      </c>
      <c r="AW455" s="13" t="s">
        <v>35</v>
      </c>
      <c r="AX455" s="13" t="s">
        <v>86</v>
      </c>
      <c r="AY455" s="182" t="s">
        <v>127</v>
      </c>
    </row>
    <row r="456" spans="1:65" s="2" customFormat="1" ht="24.2" customHeight="1">
      <c r="A456" s="33"/>
      <c r="B456" s="145"/>
      <c r="C456" s="146" t="s">
        <v>923</v>
      </c>
      <c r="D456" s="146" t="s">
        <v>130</v>
      </c>
      <c r="E456" s="147" t="s">
        <v>924</v>
      </c>
      <c r="F456" s="148" t="s">
        <v>925</v>
      </c>
      <c r="G456" s="149" t="s">
        <v>147</v>
      </c>
      <c r="H456" s="150">
        <v>18</v>
      </c>
      <c r="I456" s="151"/>
      <c r="J456" s="152">
        <f>ROUND(I456*H456,2)</f>
        <v>0</v>
      </c>
      <c r="K456" s="153"/>
      <c r="L456" s="34"/>
      <c r="M456" s="154" t="s">
        <v>1</v>
      </c>
      <c r="N456" s="155" t="s">
        <v>43</v>
      </c>
      <c r="O456" s="59"/>
      <c r="P456" s="156">
        <f>O456*H456</f>
        <v>0</v>
      </c>
      <c r="Q456" s="156">
        <v>0</v>
      </c>
      <c r="R456" s="156">
        <f>Q456*H456</f>
        <v>0</v>
      </c>
      <c r="S456" s="156">
        <v>0</v>
      </c>
      <c r="T456" s="157">
        <f>S456*H456</f>
        <v>0</v>
      </c>
      <c r="U456" s="33"/>
      <c r="V456" s="33"/>
      <c r="W456" s="33"/>
      <c r="X456" s="33"/>
      <c r="Y456" s="33"/>
      <c r="Z456" s="33"/>
      <c r="AA456" s="33"/>
      <c r="AB456" s="33"/>
      <c r="AC456" s="33"/>
      <c r="AD456" s="33"/>
      <c r="AE456" s="33"/>
      <c r="AR456" s="158" t="s">
        <v>134</v>
      </c>
      <c r="AT456" s="158" t="s">
        <v>130</v>
      </c>
      <c r="AU456" s="158" t="s">
        <v>88</v>
      </c>
      <c r="AY456" s="18" t="s">
        <v>127</v>
      </c>
      <c r="BE456" s="159">
        <f>IF(N456="základní",J456,0)</f>
        <v>0</v>
      </c>
      <c r="BF456" s="159">
        <f>IF(N456="snížená",J456,0)</f>
        <v>0</v>
      </c>
      <c r="BG456" s="159">
        <f>IF(N456="zákl. přenesená",J456,0)</f>
        <v>0</v>
      </c>
      <c r="BH456" s="159">
        <f>IF(N456="sníž. přenesená",J456,0)</f>
        <v>0</v>
      </c>
      <c r="BI456" s="159">
        <f>IF(N456="nulová",J456,0)</f>
        <v>0</v>
      </c>
      <c r="BJ456" s="18" t="s">
        <v>86</v>
      </c>
      <c r="BK456" s="159">
        <f>ROUND(I456*H456,2)</f>
        <v>0</v>
      </c>
      <c r="BL456" s="18" t="s">
        <v>134</v>
      </c>
      <c r="BM456" s="158" t="s">
        <v>926</v>
      </c>
    </row>
    <row r="457" spans="1:65" s="2" customFormat="1" ht="48.75">
      <c r="A457" s="33"/>
      <c r="B457" s="34"/>
      <c r="C457" s="33"/>
      <c r="D457" s="160" t="s">
        <v>136</v>
      </c>
      <c r="E457" s="33"/>
      <c r="F457" s="161" t="s">
        <v>927</v>
      </c>
      <c r="G457" s="33"/>
      <c r="H457" s="33"/>
      <c r="I457" s="162"/>
      <c r="J457" s="33"/>
      <c r="K457" s="33"/>
      <c r="L457" s="34"/>
      <c r="M457" s="163"/>
      <c r="N457" s="164"/>
      <c r="O457" s="59"/>
      <c r="P457" s="59"/>
      <c r="Q457" s="59"/>
      <c r="R457" s="59"/>
      <c r="S457" s="59"/>
      <c r="T457" s="60"/>
      <c r="U457" s="33"/>
      <c r="V457" s="33"/>
      <c r="W457" s="33"/>
      <c r="X457" s="33"/>
      <c r="Y457" s="33"/>
      <c r="Z457" s="33"/>
      <c r="AA457" s="33"/>
      <c r="AB457" s="33"/>
      <c r="AC457" s="33"/>
      <c r="AD457" s="33"/>
      <c r="AE457" s="33"/>
      <c r="AT457" s="18" t="s">
        <v>136</v>
      </c>
      <c r="AU457" s="18" t="s">
        <v>88</v>
      </c>
    </row>
    <row r="458" spans="1:65" s="2" customFormat="1" ht="16.5" customHeight="1">
      <c r="A458" s="33"/>
      <c r="B458" s="145"/>
      <c r="C458" s="165" t="s">
        <v>928</v>
      </c>
      <c r="D458" s="165" t="s">
        <v>138</v>
      </c>
      <c r="E458" s="166" t="s">
        <v>929</v>
      </c>
      <c r="F458" s="167" t="s">
        <v>930</v>
      </c>
      <c r="G458" s="168" t="s">
        <v>931</v>
      </c>
      <c r="H458" s="169">
        <v>3.456</v>
      </c>
      <c r="I458" s="170"/>
      <c r="J458" s="171">
        <f>ROUND(I458*H458,2)</f>
        <v>0</v>
      </c>
      <c r="K458" s="172"/>
      <c r="L458" s="173"/>
      <c r="M458" s="174" t="s">
        <v>1</v>
      </c>
      <c r="N458" s="175" t="s">
        <v>43</v>
      </c>
      <c r="O458" s="59"/>
      <c r="P458" s="156">
        <f>O458*H458</f>
        <v>0</v>
      </c>
      <c r="Q458" s="156">
        <v>0</v>
      </c>
      <c r="R458" s="156">
        <f>Q458*H458</f>
        <v>0</v>
      </c>
      <c r="S458" s="156">
        <v>0</v>
      </c>
      <c r="T458" s="157">
        <f>S458*H458</f>
        <v>0</v>
      </c>
      <c r="U458" s="33"/>
      <c r="V458" s="33"/>
      <c r="W458" s="33"/>
      <c r="X458" s="33"/>
      <c r="Y458" s="33"/>
      <c r="Z458" s="33"/>
      <c r="AA458" s="33"/>
      <c r="AB458" s="33"/>
      <c r="AC458" s="33"/>
      <c r="AD458" s="33"/>
      <c r="AE458" s="33"/>
      <c r="AR458" s="158" t="s">
        <v>142</v>
      </c>
      <c r="AT458" s="158" t="s">
        <v>138</v>
      </c>
      <c r="AU458" s="158" t="s">
        <v>88</v>
      </c>
      <c r="AY458" s="18" t="s">
        <v>127</v>
      </c>
      <c r="BE458" s="159">
        <f>IF(N458="základní",J458,0)</f>
        <v>0</v>
      </c>
      <c r="BF458" s="159">
        <f>IF(N458="snížená",J458,0)</f>
        <v>0</v>
      </c>
      <c r="BG458" s="159">
        <f>IF(N458="zákl. přenesená",J458,0)</f>
        <v>0</v>
      </c>
      <c r="BH458" s="159">
        <f>IF(N458="sníž. přenesená",J458,0)</f>
        <v>0</v>
      </c>
      <c r="BI458" s="159">
        <f>IF(N458="nulová",J458,0)</f>
        <v>0</v>
      </c>
      <c r="BJ458" s="18" t="s">
        <v>86</v>
      </c>
      <c r="BK458" s="159">
        <f>ROUND(I458*H458,2)</f>
        <v>0</v>
      </c>
      <c r="BL458" s="18" t="s">
        <v>134</v>
      </c>
      <c r="BM458" s="158" t="s">
        <v>932</v>
      </c>
    </row>
    <row r="459" spans="1:65" s="2" customFormat="1">
      <c r="A459" s="33"/>
      <c r="B459" s="34"/>
      <c r="C459" s="33"/>
      <c r="D459" s="160" t="s">
        <v>136</v>
      </c>
      <c r="E459" s="33"/>
      <c r="F459" s="161" t="s">
        <v>930</v>
      </c>
      <c r="G459" s="33"/>
      <c r="H459" s="33"/>
      <c r="I459" s="162"/>
      <c r="J459" s="33"/>
      <c r="K459" s="33"/>
      <c r="L459" s="34"/>
      <c r="M459" s="163"/>
      <c r="N459" s="164"/>
      <c r="O459" s="59"/>
      <c r="P459" s="59"/>
      <c r="Q459" s="59"/>
      <c r="R459" s="59"/>
      <c r="S459" s="59"/>
      <c r="T459" s="60"/>
      <c r="U459" s="33"/>
      <c r="V459" s="33"/>
      <c r="W459" s="33"/>
      <c r="X459" s="33"/>
      <c r="Y459" s="33"/>
      <c r="Z459" s="33"/>
      <c r="AA459" s="33"/>
      <c r="AB459" s="33"/>
      <c r="AC459" s="33"/>
      <c r="AD459" s="33"/>
      <c r="AE459" s="33"/>
      <c r="AT459" s="18" t="s">
        <v>136</v>
      </c>
      <c r="AU459" s="18" t="s">
        <v>88</v>
      </c>
    </row>
    <row r="460" spans="1:65" s="13" customFormat="1">
      <c r="B460" s="181"/>
      <c r="D460" s="160" t="s">
        <v>472</v>
      </c>
      <c r="E460" s="182" t="s">
        <v>1</v>
      </c>
      <c r="F460" s="183" t="s">
        <v>933</v>
      </c>
      <c r="H460" s="184">
        <v>3.456</v>
      </c>
      <c r="I460" s="185"/>
      <c r="L460" s="181"/>
      <c r="M460" s="186"/>
      <c r="N460" s="187"/>
      <c r="O460" s="187"/>
      <c r="P460" s="187"/>
      <c r="Q460" s="187"/>
      <c r="R460" s="187"/>
      <c r="S460" s="187"/>
      <c r="T460" s="188"/>
      <c r="AT460" s="182" t="s">
        <v>472</v>
      </c>
      <c r="AU460" s="182" t="s">
        <v>88</v>
      </c>
      <c r="AV460" s="13" t="s">
        <v>88</v>
      </c>
      <c r="AW460" s="13" t="s">
        <v>35</v>
      </c>
      <c r="AX460" s="13" t="s">
        <v>86</v>
      </c>
      <c r="AY460" s="182" t="s">
        <v>127</v>
      </c>
    </row>
    <row r="461" spans="1:65" s="2" customFormat="1" ht="24.2" customHeight="1">
      <c r="A461" s="33"/>
      <c r="B461" s="145"/>
      <c r="C461" s="146" t="s">
        <v>934</v>
      </c>
      <c r="D461" s="146" t="s">
        <v>130</v>
      </c>
      <c r="E461" s="147" t="s">
        <v>935</v>
      </c>
      <c r="F461" s="148" t="s">
        <v>936</v>
      </c>
      <c r="G461" s="149" t="s">
        <v>487</v>
      </c>
      <c r="H461" s="150">
        <v>46.9</v>
      </c>
      <c r="I461" s="151"/>
      <c r="J461" s="152">
        <f>ROUND(I461*H461,2)</f>
        <v>0</v>
      </c>
      <c r="K461" s="153"/>
      <c r="L461" s="34"/>
      <c r="M461" s="154" t="s">
        <v>1</v>
      </c>
      <c r="N461" s="155" t="s">
        <v>43</v>
      </c>
      <c r="O461" s="59"/>
      <c r="P461" s="156">
        <f>O461*H461</f>
        <v>0</v>
      </c>
      <c r="Q461" s="156">
        <v>0</v>
      </c>
      <c r="R461" s="156">
        <f>Q461*H461</f>
        <v>0</v>
      </c>
      <c r="S461" s="156">
        <v>0</v>
      </c>
      <c r="T461" s="157">
        <f>S461*H461</f>
        <v>0</v>
      </c>
      <c r="U461" s="33"/>
      <c r="V461" s="33"/>
      <c r="W461" s="33"/>
      <c r="X461" s="33"/>
      <c r="Y461" s="33"/>
      <c r="Z461" s="33"/>
      <c r="AA461" s="33"/>
      <c r="AB461" s="33"/>
      <c r="AC461" s="33"/>
      <c r="AD461" s="33"/>
      <c r="AE461" s="33"/>
      <c r="AR461" s="158" t="s">
        <v>134</v>
      </c>
      <c r="AT461" s="158" t="s">
        <v>130</v>
      </c>
      <c r="AU461" s="158" t="s">
        <v>88</v>
      </c>
      <c r="AY461" s="18" t="s">
        <v>127</v>
      </c>
      <c r="BE461" s="159">
        <f>IF(N461="základní",J461,0)</f>
        <v>0</v>
      </c>
      <c r="BF461" s="159">
        <f>IF(N461="snížená",J461,0)</f>
        <v>0</v>
      </c>
      <c r="BG461" s="159">
        <f>IF(N461="zákl. přenesená",J461,0)</f>
        <v>0</v>
      </c>
      <c r="BH461" s="159">
        <f>IF(N461="sníž. přenesená",J461,0)</f>
        <v>0</v>
      </c>
      <c r="BI461" s="159">
        <f>IF(N461="nulová",J461,0)</f>
        <v>0</v>
      </c>
      <c r="BJ461" s="18" t="s">
        <v>86</v>
      </c>
      <c r="BK461" s="159">
        <f>ROUND(I461*H461,2)</f>
        <v>0</v>
      </c>
      <c r="BL461" s="18" t="s">
        <v>134</v>
      </c>
      <c r="BM461" s="158" t="s">
        <v>937</v>
      </c>
    </row>
    <row r="462" spans="1:65" s="2" customFormat="1" ht="48.75">
      <c r="A462" s="33"/>
      <c r="B462" s="34"/>
      <c r="C462" s="33"/>
      <c r="D462" s="160" t="s">
        <v>136</v>
      </c>
      <c r="E462" s="33"/>
      <c r="F462" s="161" t="s">
        <v>938</v>
      </c>
      <c r="G462" s="33"/>
      <c r="H462" s="33"/>
      <c r="I462" s="162"/>
      <c r="J462" s="33"/>
      <c r="K462" s="33"/>
      <c r="L462" s="34"/>
      <c r="M462" s="163"/>
      <c r="N462" s="164"/>
      <c r="O462" s="59"/>
      <c r="P462" s="59"/>
      <c r="Q462" s="59"/>
      <c r="R462" s="59"/>
      <c r="S462" s="59"/>
      <c r="T462" s="60"/>
      <c r="U462" s="33"/>
      <c r="V462" s="33"/>
      <c r="W462" s="33"/>
      <c r="X462" s="33"/>
      <c r="Y462" s="33"/>
      <c r="Z462" s="33"/>
      <c r="AA462" s="33"/>
      <c r="AB462" s="33"/>
      <c r="AC462" s="33"/>
      <c r="AD462" s="33"/>
      <c r="AE462" s="33"/>
      <c r="AT462" s="18" t="s">
        <v>136</v>
      </c>
      <c r="AU462" s="18" t="s">
        <v>88</v>
      </c>
    </row>
    <row r="463" spans="1:65" s="2" customFormat="1" ht="33" customHeight="1">
      <c r="A463" s="33"/>
      <c r="B463" s="145"/>
      <c r="C463" s="146" t="s">
        <v>939</v>
      </c>
      <c r="D463" s="146" t="s">
        <v>130</v>
      </c>
      <c r="E463" s="147" t="s">
        <v>940</v>
      </c>
      <c r="F463" s="148" t="s">
        <v>941</v>
      </c>
      <c r="G463" s="149" t="s">
        <v>487</v>
      </c>
      <c r="H463" s="150">
        <v>18</v>
      </c>
      <c r="I463" s="151"/>
      <c r="J463" s="152">
        <f>ROUND(I463*H463,2)</f>
        <v>0</v>
      </c>
      <c r="K463" s="153"/>
      <c r="L463" s="34"/>
      <c r="M463" s="154" t="s">
        <v>1</v>
      </c>
      <c r="N463" s="155" t="s">
        <v>43</v>
      </c>
      <c r="O463" s="59"/>
      <c r="P463" s="156">
        <f>O463*H463</f>
        <v>0</v>
      </c>
      <c r="Q463" s="156">
        <v>0</v>
      </c>
      <c r="R463" s="156">
        <f>Q463*H463</f>
        <v>0</v>
      </c>
      <c r="S463" s="156">
        <v>0</v>
      </c>
      <c r="T463" s="157">
        <f>S463*H463</f>
        <v>0</v>
      </c>
      <c r="U463" s="33"/>
      <c r="V463" s="33"/>
      <c r="W463" s="33"/>
      <c r="X463" s="33"/>
      <c r="Y463" s="33"/>
      <c r="Z463" s="33"/>
      <c r="AA463" s="33"/>
      <c r="AB463" s="33"/>
      <c r="AC463" s="33"/>
      <c r="AD463" s="33"/>
      <c r="AE463" s="33"/>
      <c r="AR463" s="158" t="s">
        <v>134</v>
      </c>
      <c r="AT463" s="158" t="s">
        <v>130</v>
      </c>
      <c r="AU463" s="158" t="s">
        <v>88</v>
      </c>
      <c r="AY463" s="18" t="s">
        <v>127</v>
      </c>
      <c r="BE463" s="159">
        <f>IF(N463="základní",J463,0)</f>
        <v>0</v>
      </c>
      <c r="BF463" s="159">
        <f>IF(N463="snížená",J463,0)</f>
        <v>0</v>
      </c>
      <c r="BG463" s="159">
        <f>IF(N463="zákl. přenesená",J463,0)</f>
        <v>0</v>
      </c>
      <c r="BH463" s="159">
        <f>IF(N463="sníž. přenesená",J463,0)</f>
        <v>0</v>
      </c>
      <c r="BI463" s="159">
        <f>IF(N463="nulová",J463,0)</f>
        <v>0</v>
      </c>
      <c r="BJ463" s="18" t="s">
        <v>86</v>
      </c>
      <c r="BK463" s="159">
        <f>ROUND(I463*H463,2)</f>
        <v>0</v>
      </c>
      <c r="BL463" s="18" t="s">
        <v>134</v>
      </c>
      <c r="BM463" s="158" t="s">
        <v>942</v>
      </c>
    </row>
    <row r="464" spans="1:65" s="2" customFormat="1" ht="48.75">
      <c r="A464" s="33"/>
      <c r="B464" s="34"/>
      <c r="C464" s="33"/>
      <c r="D464" s="160" t="s">
        <v>136</v>
      </c>
      <c r="E464" s="33"/>
      <c r="F464" s="161" t="s">
        <v>943</v>
      </c>
      <c r="G464" s="33"/>
      <c r="H464" s="33"/>
      <c r="I464" s="162"/>
      <c r="J464" s="33"/>
      <c r="K464" s="33"/>
      <c r="L464" s="34"/>
      <c r="M464" s="163"/>
      <c r="N464" s="164"/>
      <c r="O464" s="59"/>
      <c r="P464" s="59"/>
      <c r="Q464" s="59"/>
      <c r="R464" s="59"/>
      <c r="S464" s="59"/>
      <c r="T464" s="60"/>
      <c r="U464" s="33"/>
      <c r="V464" s="33"/>
      <c r="W464" s="33"/>
      <c r="X464" s="33"/>
      <c r="Y464" s="33"/>
      <c r="Z464" s="33"/>
      <c r="AA464" s="33"/>
      <c r="AB464" s="33"/>
      <c r="AC464" s="33"/>
      <c r="AD464" s="33"/>
      <c r="AE464" s="33"/>
      <c r="AT464" s="18" t="s">
        <v>136</v>
      </c>
      <c r="AU464" s="18" t="s">
        <v>88</v>
      </c>
    </row>
    <row r="465" spans="1:65" s="2" customFormat="1" ht="21.75" customHeight="1">
      <c r="A465" s="33"/>
      <c r="B465" s="145"/>
      <c r="C465" s="165" t="s">
        <v>944</v>
      </c>
      <c r="D465" s="165" t="s">
        <v>138</v>
      </c>
      <c r="E465" s="166" t="s">
        <v>945</v>
      </c>
      <c r="F465" s="167" t="s">
        <v>946</v>
      </c>
      <c r="G465" s="168" t="s">
        <v>499</v>
      </c>
      <c r="H465" s="169">
        <v>2.3759999999999999</v>
      </c>
      <c r="I465" s="170"/>
      <c r="J465" s="171">
        <f>ROUND(I465*H465,2)</f>
        <v>0</v>
      </c>
      <c r="K465" s="172"/>
      <c r="L465" s="173"/>
      <c r="M465" s="174" t="s">
        <v>1</v>
      </c>
      <c r="N465" s="175" t="s">
        <v>43</v>
      </c>
      <c r="O465" s="59"/>
      <c r="P465" s="156">
        <f>O465*H465</f>
        <v>0</v>
      </c>
      <c r="Q465" s="156">
        <v>1</v>
      </c>
      <c r="R465" s="156">
        <f>Q465*H465</f>
        <v>2.3759999999999999</v>
      </c>
      <c r="S465" s="156">
        <v>0</v>
      </c>
      <c r="T465" s="157">
        <f>S465*H465</f>
        <v>0</v>
      </c>
      <c r="U465" s="33"/>
      <c r="V465" s="33"/>
      <c r="W465" s="33"/>
      <c r="X465" s="33"/>
      <c r="Y465" s="33"/>
      <c r="Z465" s="33"/>
      <c r="AA465" s="33"/>
      <c r="AB465" s="33"/>
      <c r="AC465" s="33"/>
      <c r="AD465" s="33"/>
      <c r="AE465" s="33"/>
      <c r="AR465" s="158" t="s">
        <v>142</v>
      </c>
      <c r="AT465" s="158" t="s">
        <v>138</v>
      </c>
      <c r="AU465" s="158" t="s">
        <v>88</v>
      </c>
      <c r="AY465" s="18" t="s">
        <v>127</v>
      </c>
      <c r="BE465" s="159">
        <f>IF(N465="základní",J465,0)</f>
        <v>0</v>
      </c>
      <c r="BF465" s="159">
        <f>IF(N465="snížená",J465,0)</f>
        <v>0</v>
      </c>
      <c r="BG465" s="159">
        <f>IF(N465="zákl. přenesená",J465,0)</f>
        <v>0</v>
      </c>
      <c r="BH465" s="159">
        <f>IF(N465="sníž. přenesená",J465,0)</f>
        <v>0</v>
      </c>
      <c r="BI465" s="159">
        <f>IF(N465="nulová",J465,0)</f>
        <v>0</v>
      </c>
      <c r="BJ465" s="18" t="s">
        <v>86</v>
      </c>
      <c r="BK465" s="159">
        <f>ROUND(I465*H465,2)</f>
        <v>0</v>
      </c>
      <c r="BL465" s="18" t="s">
        <v>134</v>
      </c>
      <c r="BM465" s="158" t="s">
        <v>947</v>
      </c>
    </row>
    <row r="466" spans="1:65" s="2" customFormat="1">
      <c r="A466" s="33"/>
      <c r="B466" s="34"/>
      <c r="C466" s="33"/>
      <c r="D466" s="160" t="s">
        <v>136</v>
      </c>
      <c r="E466" s="33"/>
      <c r="F466" s="161" t="s">
        <v>946</v>
      </c>
      <c r="G466" s="33"/>
      <c r="H466" s="33"/>
      <c r="I466" s="162"/>
      <c r="J466" s="33"/>
      <c r="K466" s="33"/>
      <c r="L466" s="34"/>
      <c r="M466" s="163"/>
      <c r="N466" s="164"/>
      <c r="O466" s="59"/>
      <c r="P466" s="59"/>
      <c r="Q466" s="59"/>
      <c r="R466" s="59"/>
      <c r="S466" s="59"/>
      <c r="T466" s="60"/>
      <c r="U466" s="33"/>
      <c r="V466" s="33"/>
      <c r="W466" s="33"/>
      <c r="X466" s="33"/>
      <c r="Y466" s="33"/>
      <c r="Z466" s="33"/>
      <c r="AA466" s="33"/>
      <c r="AB466" s="33"/>
      <c r="AC466" s="33"/>
      <c r="AD466" s="33"/>
      <c r="AE466" s="33"/>
      <c r="AT466" s="18" t="s">
        <v>136</v>
      </c>
      <c r="AU466" s="18" t="s">
        <v>88</v>
      </c>
    </row>
    <row r="467" spans="1:65" s="13" customFormat="1">
      <c r="B467" s="181"/>
      <c r="D467" s="160" t="s">
        <v>472</v>
      </c>
      <c r="E467" s="182" t="s">
        <v>1</v>
      </c>
      <c r="F467" s="183" t="s">
        <v>948</v>
      </c>
      <c r="H467" s="184">
        <v>2.3759999999999999</v>
      </c>
      <c r="I467" s="185"/>
      <c r="L467" s="181"/>
      <c r="M467" s="186"/>
      <c r="N467" s="187"/>
      <c r="O467" s="187"/>
      <c r="P467" s="187"/>
      <c r="Q467" s="187"/>
      <c r="R467" s="187"/>
      <c r="S467" s="187"/>
      <c r="T467" s="188"/>
      <c r="AT467" s="182" t="s">
        <v>472</v>
      </c>
      <c r="AU467" s="182" t="s">
        <v>88</v>
      </c>
      <c r="AV467" s="13" t="s">
        <v>88</v>
      </c>
      <c r="AW467" s="13" t="s">
        <v>35</v>
      </c>
      <c r="AX467" s="13" t="s">
        <v>86</v>
      </c>
      <c r="AY467" s="182" t="s">
        <v>127</v>
      </c>
    </row>
    <row r="468" spans="1:65" s="2" customFormat="1" ht="24.2" customHeight="1">
      <c r="A468" s="33"/>
      <c r="B468" s="145"/>
      <c r="C468" s="165" t="s">
        <v>949</v>
      </c>
      <c r="D468" s="165" t="s">
        <v>138</v>
      </c>
      <c r="E468" s="166" t="s">
        <v>950</v>
      </c>
      <c r="F468" s="167" t="s">
        <v>951</v>
      </c>
      <c r="G468" s="168" t="s">
        <v>499</v>
      </c>
      <c r="H468" s="169">
        <v>1.98</v>
      </c>
      <c r="I468" s="170"/>
      <c r="J468" s="171">
        <f>ROUND(I468*H468,2)</f>
        <v>0</v>
      </c>
      <c r="K468" s="172"/>
      <c r="L468" s="173"/>
      <c r="M468" s="174" t="s">
        <v>1</v>
      </c>
      <c r="N468" s="175" t="s">
        <v>43</v>
      </c>
      <c r="O468" s="59"/>
      <c r="P468" s="156">
        <f>O468*H468</f>
        <v>0</v>
      </c>
      <c r="Q468" s="156">
        <v>1</v>
      </c>
      <c r="R468" s="156">
        <f>Q468*H468</f>
        <v>1.98</v>
      </c>
      <c r="S468" s="156">
        <v>0</v>
      </c>
      <c r="T468" s="157">
        <f>S468*H468</f>
        <v>0</v>
      </c>
      <c r="U468" s="33"/>
      <c r="V468" s="33"/>
      <c r="W468" s="33"/>
      <c r="X468" s="33"/>
      <c r="Y468" s="33"/>
      <c r="Z468" s="33"/>
      <c r="AA468" s="33"/>
      <c r="AB468" s="33"/>
      <c r="AC468" s="33"/>
      <c r="AD468" s="33"/>
      <c r="AE468" s="33"/>
      <c r="AR468" s="158" t="s">
        <v>142</v>
      </c>
      <c r="AT468" s="158" t="s">
        <v>138</v>
      </c>
      <c r="AU468" s="158" t="s">
        <v>88</v>
      </c>
      <c r="AY468" s="18" t="s">
        <v>127</v>
      </c>
      <c r="BE468" s="159">
        <f>IF(N468="základní",J468,0)</f>
        <v>0</v>
      </c>
      <c r="BF468" s="159">
        <f>IF(N468="snížená",J468,0)</f>
        <v>0</v>
      </c>
      <c r="BG468" s="159">
        <f>IF(N468="zákl. přenesená",J468,0)</f>
        <v>0</v>
      </c>
      <c r="BH468" s="159">
        <f>IF(N468="sníž. přenesená",J468,0)</f>
        <v>0</v>
      </c>
      <c r="BI468" s="159">
        <f>IF(N468="nulová",J468,0)</f>
        <v>0</v>
      </c>
      <c r="BJ468" s="18" t="s">
        <v>86</v>
      </c>
      <c r="BK468" s="159">
        <f>ROUND(I468*H468,2)</f>
        <v>0</v>
      </c>
      <c r="BL468" s="18" t="s">
        <v>134</v>
      </c>
      <c r="BM468" s="158" t="s">
        <v>952</v>
      </c>
    </row>
    <row r="469" spans="1:65" s="2" customFormat="1">
      <c r="A469" s="33"/>
      <c r="B469" s="34"/>
      <c r="C469" s="33"/>
      <c r="D469" s="160" t="s">
        <v>136</v>
      </c>
      <c r="E469" s="33"/>
      <c r="F469" s="161" t="s">
        <v>951</v>
      </c>
      <c r="G469" s="33"/>
      <c r="H469" s="33"/>
      <c r="I469" s="162"/>
      <c r="J469" s="33"/>
      <c r="K469" s="33"/>
      <c r="L469" s="34"/>
      <c r="M469" s="163"/>
      <c r="N469" s="164"/>
      <c r="O469" s="59"/>
      <c r="P469" s="59"/>
      <c r="Q469" s="59"/>
      <c r="R469" s="59"/>
      <c r="S469" s="59"/>
      <c r="T469" s="60"/>
      <c r="U469" s="33"/>
      <c r="V469" s="33"/>
      <c r="W469" s="33"/>
      <c r="X469" s="33"/>
      <c r="Y469" s="33"/>
      <c r="Z469" s="33"/>
      <c r="AA469" s="33"/>
      <c r="AB469" s="33"/>
      <c r="AC469" s="33"/>
      <c r="AD469" s="33"/>
      <c r="AE469" s="33"/>
      <c r="AT469" s="18" t="s">
        <v>136</v>
      </c>
      <c r="AU469" s="18" t="s">
        <v>88</v>
      </c>
    </row>
    <row r="470" spans="1:65" s="13" customFormat="1">
      <c r="B470" s="181"/>
      <c r="D470" s="160" t="s">
        <v>472</v>
      </c>
      <c r="E470" s="182" t="s">
        <v>1</v>
      </c>
      <c r="F470" s="183" t="s">
        <v>953</v>
      </c>
      <c r="H470" s="184">
        <v>1.98</v>
      </c>
      <c r="I470" s="185"/>
      <c r="L470" s="181"/>
      <c r="M470" s="186"/>
      <c r="N470" s="187"/>
      <c r="O470" s="187"/>
      <c r="P470" s="187"/>
      <c r="Q470" s="187"/>
      <c r="R470" s="187"/>
      <c r="S470" s="187"/>
      <c r="T470" s="188"/>
      <c r="AT470" s="182" t="s">
        <v>472</v>
      </c>
      <c r="AU470" s="182" t="s">
        <v>88</v>
      </c>
      <c r="AV470" s="13" t="s">
        <v>88</v>
      </c>
      <c r="AW470" s="13" t="s">
        <v>35</v>
      </c>
      <c r="AX470" s="13" t="s">
        <v>86</v>
      </c>
      <c r="AY470" s="182" t="s">
        <v>127</v>
      </c>
    </row>
    <row r="471" spans="1:65" s="2" customFormat="1" ht="24.2" customHeight="1">
      <c r="A471" s="33"/>
      <c r="B471" s="145"/>
      <c r="C471" s="165" t="s">
        <v>954</v>
      </c>
      <c r="D471" s="165" t="s">
        <v>138</v>
      </c>
      <c r="E471" s="166" t="s">
        <v>955</v>
      </c>
      <c r="F471" s="167" t="s">
        <v>956</v>
      </c>
      <c r="G471" s="168" t="s">
        <v>499</v>
      </c>
      <c r="H471" s="169">
        <v>5.7110000000000003</v>
      </c>
      <c r="I471" s="170"/>
      <c r="J471" s="171">
        <f>ROUND(I471*H471,2)</f>
        <v>0</v>
      </c>
      <c r="K471" s="172"/>
      <c r="L471" s="173"/>
      <c r="M471" s="174" t="s">
        <v>1</v>
      </c>
      <c r="N471" s="175" t="s">
        <v>43</v>
      </c>
      <c r="O471" s="59"/>
      <c r="P471" s="156">
        <f>O471*H471</f>
        <v>0</v>
      </c>
      <c r="Q471" s="156">
        <v>1</v>
      </c>
      <c r="R471" s="156">
        <f>Q471*H471</f>
        <v>5.7110000000000003</v>
      </c>
      <c r="S471" s="156">
        <v>0</v>
      </c>
      <c r="T471" s="157">
        <f>S471*H471</f>
        <v>0</v>
      </c>
      <c r="U471" s="33"/>
      <c r="V471" s="33"/>
      <c r="W471" s="33"/>
      <c r="X471" s="33"/>
      <c r="Y471" s="33"/>
      <c r="Z471" s="33"/>
      <c r="AA471" s="33"/>
      <c r="AB471" s="33"/>
      <c r="AC471" s="33"/>
      <c r="AD471" s="33"/>
      <c r="AE471" s="33"/>
      <c r="AR471" s="158" t="s">
        <v>142</v>
      </c>
      <c r="AT471" s="158" t="s">
        <v>138</v>
      </c>
      <c r="AU471" s="158" t="s">
        <v>88</v>
      </c>
      <c r="AY471" s="18" t="s">
        <v>127</v>
      </c>
      <c r="BE471" s="159">
        <f>IF(N471="základní",J471,0)</f>
        <v>0</v>
      </c>
      <c r="BF471" s="159">
        <f>IF(N471="snížená",J471,0)</f>
        <v>0</v>
      </c>
      <c r="BG471" s="159">
        <f>IF(N471="zákl. přenesená",J471,0)</f>
        <v>0</v>
      </c>
      <c r="BH471" s="159">
        <f>IF(N471="sníž. přenesená",J471,0)</f>
        <v>0</v>
      </c>
      <c r="BI471" s="159">
        <f>IF(N471="nulová",J471,0)</f>
        <v>0</v>
      </c>
      <c r="BJ471" s="18" t="s">
        <v>86</v>
      </c>
      <c r="BK471" s="159">
        <f>ROUND(I471*H471,2)</f>
        <v>0</v>
      </c>
      <c r="BL471" s="18" t="s">
        <v>134</v>
      </c>
      <c r="BM471" s="158" t="s">
        <v>957</v>
      </c>
    </row>
    <row r="472" spans="1:65" s="2" customFormat="1">
      <c r="A472" s="33"/>
      <c r="B472" s="34"/>
      <c r="C472" s="33"/>
      <c r="D472" s="160" t="s">
        <v>136</v>
      </c>
      <c r="E472" s="33"/>
      <c r="F472" s="161" t="s">
        <v>956</v>
      </c>
      <c r="G472" s="33"/>
      <c r="H472" s="33"/>
      <c r="I472" s="162"/>
      <c r="J472" s="33"/>
      <c r="K472" s="33"/>
      <c r="L472" s="34"/>
      <c r="M472" s="163"/>
      <c r="N472" s="164"/>
      <c r="O472" s="59"/>
      <c r="P472" s="59"/>
      <c r="Q472" s="59"/>
      <c r="R472" s="59"/>
      <c r="S472" s="59"/>
      <c r="T472" s="60"/>
      <c r="U472" s="33"/>
      <c r="V472" s="33"/>
      <c r="W472" s="33"/>
      <c r="X472" s="33"/>
      <c r="Y472" s="33"/>
      <c r="Z472" s="33"/>
      <c r="AA472" s="33"/>
      <c r="AB472" s="33"/>
      <c r="AC472" s="33"/>
      <c r="AD472" s="33"/>
      <c r="AE472" s="33"/>
      <c r="AT472" s="18" t="s">
        <v>136</v>
      </c>
      <c r="AU472" s="18" t="s">
        <v>88</v>
      </c>
    </row>
    <row r="473" spans="1:65" s="13" customFormat="1">
      <c r="B473" s="181"/>
      <c r="D473" s="160" t="s">
        <v>472</v>
      </c>
      <c r="E473" s="182" t="s">
        <v>1</v>
      </c>
      <c r="F473" s="183" t="s">
        <v>958</v>
      </c>
      <c r="H473" s="184">
        <v>5.7110000000000003</v>
      </c>
      <c r="I473" s="185"/>
      <c r="L473" s="181"/>
      <c r="M473" s="186"/>
      <c r="N473" s="187"/>
      <c r="O473" s="187"/>
      <c r="P473" s="187"/>
      <c r="Q473" s="187"/>
      <c r="R473" s="187"/>
      <c r="S473" s="187"/>
      <c r="T473" s="188"/>
      <c r="AT473" s="182" t="s">
        <v>472</v>
      </c>
      <c r="AU473" s="182" t="s">
        <v>88</v>
      </c>
      <c r="AV473" s="13" t="s">
        <v>88</v>
      </c>
      <c r="AW473" s="13" t="s">
        <v>35</v>
      </c>
      <c r="AX473" s="13" t="s">
        <v>86</v>
      </c>
      <c r="AY473" s="182" t="s">
        <v>127</v>
      </c>
    </row>
    <row r="474" spans="1:65" s="2" customFormat="1" ht="24.2" customHeight="1">
      <c r="A474" s="33"/>
      <c r="B474" s="145"/>
      <c r="C474" s="146" t="s">
        <v>959</v>
      </c>
      <c r="D474" s="146" t="s">
        <v>130</v>
      </c>
      <c r="E474" s="147" t="s">
        <v>960</v>
      </c>
      <c r="F474" s="148" t="s">
        <v>961</v>
      </c>
      <c r="G474" s="149" t="s">
        <v>487</v>
      </c>
      <c r="H474" s="150">
        <v>23.856000000000002</v>
      </c>
      <c r="I474" s="151"/>
      <c r="J474" s="152">
        <f>ROUND(I474*H474,2)</f>
        <v>0</v>
      </c>
      <c r="K474" s="153"/>
      <c r="L474" s="34"/>
      <c r="M474" s="154" t="s">
        <v>1</v>
      </c>
      <c r="N474" s="155" t="s">
        <v>43</v>
      </c>
      <c r="O474" s="59"/>
      <c r="P474" s="156">
        <f>O474*H474</f>
        <v>0</v>
      </c>
      <c r="Q474" s="156">
        <v>0</v>
      </c>
      <c r="R474" s="156">
        <f>Q474*H474</f>
        <v>0</v>
      </c>
      <c r="S474" s="156">
        <v>0</v>
      </c>
      <c r="T474" s="157">
        <f>S474*H474</f>
        <v>0</v>
      </c>
      <c r="U474" s="33"/>
      <c r="V474" s="33"/>
      <c r="W474" s="33"/>
      <c r="X474" s="33"/>
      <c r="Y474" s="33"/>
      <c r="Z474" s="33"/>
      <c r="AA474" s="33"/>
      <c r="AB474" s="33"/>
      <c r="AC474" s="33"/>
      <c r="AD474" s="33"/>
      <c r="AE474" s="33"/>
      <c r="AR474" s="158" t="s">
        <v>134</v>
      </c>
      <c r="AT474" s="158" t="s">
        <v>130</v>
      </c>
      <c r="AU474" s="158" t="s">
        <v>88</v>
      </c>
      <c r="AY474" s="18" t="s">
        <v>127</v>
      </c>
      <c r="BE474" s="159">
        <f>IF(N474="základní",J474,0)</f>
        <v>0</v>
      </c>
      <c r="BF474" s="159">
        <f>IF(N474="snížená",J474,0)</f>
        <v>0</v>
      </c>
      <c r="BG474" s="159">
        <f>IF(N474="zákl. přenesená",J474,0)</f>
        <v>0</v>
      </c>
      <c r="BH474" s="159">
        <f>IF(N474="sníž. přenesená",J474,0)</f>
        <v>0</v>
      </c>
      <c r="BI474" s="159">
        <f>IF(N474="nulová",J474,0)</f>
        <v>0</v>
      </c>
      <c r="BJ474" s="18" t="s">
        <v>86</v>
      </c>
      <c r="BK474" s="159">
        <f>ROUND(I474*H474,2)</f>
        <v>0</v>
      </c>
      <c r="BL474" s="18" t="s">
        <v>134</v>
      </c>
      <c r="BM474" s="158" t="s">
        <v>962</v>
      </c>
    </row>
    <row r="475" spans="1:65" s="2" customFormat="1" ht="39">
      <c r="A475" s="33"/>
      <c r="B475" s="34"/>
      <c r="C475" s="33"/>
      <c r="D475" s="160" t="s">
        <v>136</v>
      </c>
      <c r="E475" s="33"/>
      <c r="F475" s="161" t="s">
        <v>963</v>
      </c>
      <c r="G475" s="33"/>
      <c r="H475" s="33"/>
      <c r="I475" s="162"/>
      <c r="J475" s="33"/>
      <c r="K475" s="33"/>
      <c r="L475" s="34"/>
      <c r="M475" s="163"/>
      <c r="N475" s="164"/>
      <c r="O475" s="59"/>
      <c r="P475" s="59"/>
      <c r="Q475" s="59"/>
      <c r="R475" s="59"/>
      <c r="S475" s="59"/>
      <c r="T475" s="60"/>
      <c r="U475" s="33"/>
      <c r="V475" s="33"/>
      <c r="W475" s="33"/>
      <c r="X475" s="33"/>
      <c r="Y475" s="33"/>
      <c r="Z475" s="33"/>
      <c r="AA475" s="33"/>
      <c r="AB475" s="33"/>
      <c r="AC475" s="33"/>
      <c r="AD475" s="33"/>
      <c r="AE475" s="33"/>
      <c r="AT475" s="18" t="s">
        <v>136</v>
      </c>
      <c r="AU475" s="18" t="s">
        <v>88</v>
      </c>
    </row>
    <row r="476" spans="1:65" s="13" customFormat="1">
      <c r="B476" s="181"/>
      <c r="D476" s="160" t="s">
        <v>472</v>
      </c>
      <c r="E476" s="182" t="s">
        <v>1</v>
      </c>
      <c r="F476" s="183" t="s">
        <v>964</v>
      </c>
      <c r="H476" s="184">
        <v>23.856000000000002</v>
      </c>
      <c r="I476" s="185"/>
      <c r="L476" s="181"/>
      <c r="M476" s="186"/>
      <c r="N476" s="187"/>
      <c r="O476" s="187"/>
      <c r="P476" s="187"/>
      <c r="Q476" s="187"/>
      <c r="R476" s="187"/>
      <c r="S476" s="187"/>
      <c r="T476" s="188"/>
      <c r="AT476" s="182" t="s">
        <v>472</v>
      </c>
      <c r="AU476" s="182" t="s">
        <v>88</v>
      </c>
      <c r="AV476" s="13" t="s">
        <v>88</v>
      </c>
      <c r="AW476" s="13" t="s">
        <v>35</v>
      </c>
      <c r="AX476" s="13" t="s">
        <v>86</v>
      </c>
      <c r="AY476" s="182" t="s">
        <v>127</v>
      </c>
    </row>
    <row r="477" spans="1:65" s="2" customFormat="1" ht="24.2" customHeight="1">
      <c r="A477" s="33"/>
      <c r="B477" s="145"/>
      <c r="C477" s="146" t="s">
        <v>965</v>
      </c>
      <c r="D477" s="146" t="s">
        <v>130</v>
      </c>
      <c r="E477" s="147" t="s">
        <v>966</v>
      </c>
      <c r="F477" s="148" t="s">
        <v>967</v>
      </c>
      <c r="G477" s="149" t="s">
        <v>141</v>
      </c>
      <c r="H477" s="150">
        <v>4</v>
      </c>
      <c r="I477" s="151"/>
      <c r="J477" s="152">
        <f>ROUND(I477*H477,2)</f>
        <v>0</v>
      </c>
      <c r="K477" s="153"/>
      <c r="L477" s="34"/>
      <c r="M477" s="154" t="s">
        <v>1</v>
      </c>
      <c r="N477" s="155" t="s">
        <v>43</v>
      </c>
      <c r="O477" s="59"/>
      <c r="P477" s="156">
        <f>O477*H477</f>
        <v>0</v>
      </c>
      <c r="Q477" s="156">
        <v>0</v>
      </c>
      <c r="R477" s="156">
        <f>Q477*H477</f>
        <v>0</v>
      </c>
      <c r="S477" s="156">
        <v>0</v>
      </c>
      <c r="T477" s="157">
        <f>S477*H477</f>
        <v>0</v>
      </c>
      <c r="U477" s="33"/>
      <c r="V477" s="33"/>
      <c r="W477" s="33"/>
      <c r="X477" s="33"/>
      <c r="Y477" s="33"/>
      <c r="Z477" s="33"/>
      <c r="AA477" s="33"/>
      <c r="AB477" s="33"/>
      <c r="AC477" s="33"/>
      <c r="AD477" s="33"/>
      <c r="AE477" s="33"/>
      <c r="AR477" s="158" t="s">
        <v>134</v>
      </c>
      <c r="AT477" s="158" t="s">
        <v>130</v>
      </c>
      <c r="AU477" s="158" t="s">
        <v>88</v>
      </c>
      <c r="AY477" s="18" t="s">
        <v>127</v>
      </c>
      <c r="BE477" s="159">
        <f>IF(N477="základní",J477,0)</f>
        <v>0</v>
      </c>
      <c r="BF477" s="159">
        <f>IF(N477="snížená",J477,0)</f>
        <v>0</v>
      </c>
      <c r="BG477" s="159">
        <f>IF(N477="zákl. přenesená",J477,0)</f>
        <v>0</v>
      </c>
      <c r="BH477" s="159">
        <f>IF(N477="sníž. přenesená",J477,0)</f>
        <v>0</v>
      </c>
      <c r="BI477" s="159">
        <f>IF(N477="nulová",J477,0)</f>
        <v>0</v>
      </c>
      <c r="BJ477" s="18" t="s">
        <v>86</v>
      </c>
      <c r="BK477" s="159">
        <f>ROUND(I477*H477,2)</f>
        <v>0</v>
      </c>
      <c r="BL477" s="18" t="s">
        <v>134</v>
      </c>
      <c r="BM477" s="158" t="s">
        <v>968</v>
      </c>
    </row>
    <row r="478" spans="1:65" s="2" customFormat="1" ht="48.75">
      <c r="A478" s="33"/>
      <c r="B478" s="34"/>
      <c r="C478" s="33"/>
      <c r="D478" s="160" t="s">
        <v>136</v>
      </c>
      <c r="E478" s="33"/>
      <c r="F478" s="161" t="s">
        <v>969</v>
      </c>
      <c r="G478" s="33"/>
      <c r="H478" s="33"/>
      <c r="I478" s="162"/>
      <c r="J478" s="33"/>
      <c r="K478" s="33"/>
      <c r="L478" s="34"/>
      <c r="M478" s="163"/>
      <c r="N478" s="164"/>
      <c r="O478" s="59"/>
      <c r="P478" s="59"/>
      <c r="Q478" s="59"/>
      <c r="R478" s="59"/>
      <c r="S478" s="59"/>
      <c r="T478" s="60"/>
      <c r="U478" s="33"/>
      <c r="V478" s="33"/>
      <c r="W478" s="33"/>
      <c r="X478" s="33"/>
      <c r="Y478" s="33"/>
      <c r="Z478" s="33"/>
      <c r="AA478" s="33"/>
      <c r="AB478" s="33"/>
      <c r="AC478" s="33"/>
      <c r="AD478" s="33"/>
      <c r="AE478" s="33"/>
      <c r="AT478" s="18" t="s">
        <v>136</v>
      </c>
      <c r="AU478" s="18" t="s">
        <v>88</v>
      </c>
    </row>
    <row r="479" spans="1:65" s="13" customFormat="1">
      <c r="B479" s="181"/>
      <c r="D479" s="160" t="s">
        <v>472</v>
      </c>
      <c r="E479" s="182" t="s">
        <v>1</v>
      </c>
      <c r="F479" s="183" t="s">
        <v>970</v>
      </c>
      <c r="H479" s="184">
        <v>4</v>
      </c>
      <c r="I479" s="185"/>
      <c r="L479" s="181"/>
      <c r="M479" s="186"/>
      <c r="N479" s="187"/>
      <c r="O479" s="187"/>
      <c r="P479" s="187"/>
      <c r="Q479" s="187"/>
      <c r="R479" s="187"/>
      <c r="S479" s="187"/>
      <c r="T479" s="188"/>
      <c r="AT479" s="182" t="s">
        <v>472</v>
      </c>
      <c r="AU479" s="182" t="s">
        <v>88</v>
      </c>
      <c r="AV479" s="13" t="s">
        <v>88</v>
      </c>
      <c r="AW479" s="13" t="s">
        <v>35</v>
      </c>
      <c r="AX479" s="13" t="s">
        <v>86</v>
      </c>
      <c r="AY479" s="182" t="s">
        <v>127</v>
      </c>
    </row>
    <row r="480" spans="1:65" s="2" customFormat="1" ht="24.2" customHeight="1">
      <c r="A480" s="33"/>
      <c r="B480" s="145"/>
      <c r="C480" s="146" t="s">
        <v>971</v>
      </c>
      <c r="D480" s="146" t="s">
        <v>130</v>
      </c>
      <c r="E480" s="147" t="s">
        <v>972</v>
      </c>
      <c r="F480" s="148" t="s">
        <v>973</v>
      </c>
      <c r="G480" s="149" t="s">
        <v>147</v>
      </c>
      <c r="H480" s="150">
        <v>0.5</v>
      </c>
      <c r="I480" s="151"/>
      <c r="J480" s="152">
        <f>ROUND(I480*H480,2)</f>
        <v>0</v>
      </c>
      <c r="K480" s="153"/>
      <c r="L480" s="34"/>
      <c r="M480" s="154" t="s">
        <v>1</v>
      </c>
      <c r="N480" s="155" t="s">
        <v>43</v>
      </c>
      <c r="O480" s="59"/>
      <c r="P480" s="156">
        <f>O480*H480</f>
        <v>0</v>
      </c>
      <c r="Q480" s="156">
        <v>0</v>
      </c>
      <c r="R480" s="156">
        <f>Q480*H480</f>
        <v>0</v>
      </c>
      <c r="S480" s="156">
        <v>0</v>
      </c>
      <c r="T480" s="157">
        <f>S480*H480</f>
        <v>0</v>
      </c>
      <c r="U480" s="33"/>
      <c r="V480" s="33"/>
      <c r="W480" s="33"/>
      <c r="X480" s="33"/>
      <c r="Y480" s="33"/>
      <c r="Z480" s="33"/>
      <c r="AA480" s="33"/>
      <c r="AB480" s="33"/>
      <c r="AC480" s="33"/>
      <c r="AD480" s="33"/>
      <c r="AE480" s="33"/>
      <c r="AR480" s="158" t="s">
        <v>134</v>
      </c>
      <c r="AT480" s="158" t="s">
        <v>130</v>
      </c>
      <c r="AU480" s="158" t="s">
        <v>88</v>
      </c>
      <c r="AY480" s="18" t="s">
        <v>127</v>
      </c>
      <c r="BE480" s="159">
        <f>IF(N480="základní",J480,0)</f>
        <v>0</v>
      </c>
      <c r="BF480" s="159">
        <f>IF(N480="snížená",J480,0)</f>
        <v>0</v>
      </c>
      <c r="BG480" s="159">
        <f>IF(N480="zákl. přenesená",J480,0)</f>
        <v>0</v>
      </c>
      <c r="BH480" s="159">
        <f>IF(N480="sníž. přenesená",J480,0)</f>
        <v>0</v>
      </c>
      <c r="BI480" s="159">
        <f>IF(N480="nulová",J480,0)</f>
        <v>0</v>
      </c>
      <c r="BJ480" s="18" t="s">
        <v>86</v>
      </c>
      <c r="BK480" s="159">
        <f>ROUND(I480*H480,2)</f>
        <v>0</v>
      </c>
      <c r="BL480" s="18" t="s">
        <v>134</v>
      </c>
      <c r="BM480" s="158" t="s">
        <v>974</v>
      </c>
    </row>
    <row r="481" spans="1:65" s="2" customFormat="1" ht="48.75">
      <c r="A481" s="33"/>
      <c r="B481" s="34"/>
      <c r="C481" s="33"/>
      <c r="D481" s="160" t="s">
        <v>136</v>
      </c>
      <c r="E481" s="33"/>
      <c r="F481" s="161" t="s">
        <v>975</v>
      </c>
      <c r="G481" s="33"/>
      <c r="H481" s="33"/>
      <c r="I481" s="162"/>
      <c r="J481" s="33"/>
      <c r="K481" s="33"/>
      <c r="L481" s="34"/>
      <c r="M481" s="163"/>
      <c r="N481" s="164"/>
      <c r="O481" s="59"/>
      <c r="P481" s="59"/>
      <c r="Q481" s="59"/>
      <c r="R481" s="59"/>
      <c r="S481" s="59"/>
      <c r="T481" s="60"/>
      <c r="U481" s="33"/>
      <c r="V481" s="33"/>
      <c r="W481" s="33"/>
      <c r="X481" s="33"/>
      <c r="Y481" s="33"/>
      <c r="Z481" s="33"/>
      <c r="AA481" s="33"/>
      <c r="AB481" s="33"/>
      <c r="AC481" s="33"/>
      <c r="AD481" s="33"/>
      <c r="AE481" s="33"/>
      <c r="AT481" s="18" t="s">
        <v>136</v>
      </c>
      <c r="AU481" s="18" t="s">
        <v>88</v>
      </c>
    </row>
    <row r="482" spans="1:65" s="13" customFormat="1">
      <c r="B482" s="181"/>
      <c r="D482" s="160" t="s">
        <v>472</v>
      </c>
      <c r="E482" s="182" t="s">
        <v>1</v>
      </c>
      <c r="F482" s="183" t="s">
        <v>976</v>
      </c>
      <c r="H482" s="184">
        <v>0.5</v>
      </c>
      <c r="I482" s="185"/>
      <c r="L482" s="181"/>
      <c r="M482" s="186"/>
      <c r="N482" s="187"/>
      <c r="O482" s="187"/>
      <c r="P482" s="187"/>
      <c r="Q482" s="187"/>
      <c r="R482" s="187"/>
      <c r="S482" s="187"/>
      <c r="T482" s="188"/>
      <c r="AT482" s="182" t="s">
        <v>472</v>
      </c>
      <c r="AU482" s="182" t="s">
        <v>88</v>
      </c>
      <c r="AV482" s="13" t="s">
        <v>88</v>
      </c>
      <c r="AW482" s="13" t="s">
        <v>35</v>
      </c>
      <c r="AX482" s="13" t="s">
        <v>86</v>
      </c>
      <c r="AY482" s="182" t="s">
        <v>127</v>
      </c>
    </row>
    <row r="483" spans="1:65" s="2" customFormat="1" ht="24.2" customHeight="1">
      <c r="A483" s="33"/>
      <c r="B483" s="145"/>
      <c r="C483" s="165" t="s">
        <v>977</v>
      </c>
      <c r="D483" s="165" t="s">
        <v>138</v>
      </c>
      <c r="E483" s="166" t="s">
        <v>978</v>
      </c>
      <c r="F483" s="167" t="s">
        <v>979</v>
      </c>
      <c r="G483" s="168" t="s">
        <v>141</v>
      </c>
      <c r="H483" s="169">
        <v>1</v>
      </c>
      <c r="I483" s="170"/>
      <c r="J483" s="171">
        <f>ROUND(I483*H483,2)</f>
        <v>0</v>
      </c>
      <c r="K483" s="172"/>
      <c r="L483" s="173"/>
      <c r="M483" s="174" t="s">
        <v>1</v>
      </c>
      <c r="N483" s="175" t="s">
        <v>43</v>
      </c>
      <c r="O483" s="59"/>
      <c r="P483" s="156">
        <f>O483*H483</f>
        <v>0</v>
      </c>
      <c r="Q483" s="156">
        <v>0.52100000000000002</v>
      </c>
      <c r="R483" s="156">
        <f>Q483*H483</f>
        <v>0.52100000000000002</v>
      </c>
      <c r="S483" s="156">
        <v>0</v>
      </c>
      <c r="T483" s="157">
        <f>S483*H483</f>
        <v>0</v>
      </c>
      <c r="U483" s="33"/>
      <c r="V483" s="33"/>
      <c r="W483" s="33"/>
      <c r="X483" s="33"/>
      <c r="Y483" s="33"/>
      <c r="Z483" s="33"/>
      <c r="AA483" s="33"/>
      <c r="AB483" s="33"/>
      <c r="AC483" s="33"/>
      <c r="AD483" s="33"/>
      <c r="AE483" s="33"/>
      <c r="AR483" s="158" t="s">
        <v>142</v>
      </c>
      <c r="AT483" s="158" t="s">
        <v>138</v>
      </c>
      <c r="AU483" s="158" t="s">
        <v>88</v>
      </c>
      <c r="AY483" s="18" t="s">
        <v>127</v>
      </c>
      <c r="BE483" s="159">
        <f>IF(N483="základní",J483,0)</f>
        <v>0</v>
      </c>
      <c r="BF483" s="159">
        <f>IF(N483="snížená",J483,0)</f>
        <v>0</v>
      </c>
      <c r="BG483" s="159">
        <f>IF(N483="zákl. přenesená",J483,0)</f>
        <v>0</v>
      </c>
      <c r="BH483" s="159">
        <f>IF(N483="sníž. přenesená",J483,0)</f>
        <v>0</v>
      </c>
      <c r="BI483" s="159">
        <f>IF(N483="nulová",J483,0)</f>
        <v>0</v>
      </c>
      <c r="BJ483" s="18" t="s">
        <v>86</v>
      </c>
      <c r="BK483" s="159">
        <f>ROUND(I483*H483,2)</f>
        <v>0</v>
      </c>
      <c r="BL483" s="18" t="s">
        <v>134</v>
      </c>
      <c r="BM483" s="158" t="s">
        <v>980</v>
      </c>
    </row>
    <row r="484" spans="1:65" s="2" customFormat="1">
      <c r="A484" s="33"/>
      <c r="B484" s="34"/>
      <c r="C484" s="33"/>
      <c r="D484" s="160" t="s">
        <v>136</v>
      </c>
      <c r="E484" s="33"/>
      <c r="F484" s="161" t="s">
        <v>979</v>
      </c>
      <c r="G484" s="33"/>
      <c r="H484" s="33"/>
      <c r="I484" s="162"/>
      <c r="J484" s="33"/>
      <c r="K484" s="33"/>
      <c r="L484" s="34"/>
      <c r="M484" s="163"/>
      <c r="N484" s="164"/>
      <c r="O484" s="59"/>
      <c r="P484" s="59"/>
      <c r="Q484" s="59"/>
      <c r="R484" s="59"/>
      <c r="S484" s="59"/>
      <c r="T484" s="60"/>
      <c r="U484" s="33"/>
      <c r="V484" s="33"/>
      <c r="W484" s="33"/>
      <c r="X484" s="33"/>
      <c r="Y484" s="33"/>
      <c r="Z484" s="33"/>
      <c r="AA484" s="33"/>
      <c r="AB484" s="33"/>
      <c r="AC484" s="33"/>
      <c r="AD484" s="33"/>
      <c r="AE484" s="33"/>
      <c r="AT484" s="18" t="s">
        <v>136</v>
      </c>
      <c r="AU484" s="18" t="s">
        <v>88</v>
      </c>
    </row>
    <row r="485" spans="1:65" s="2" customFormat="1" ht="21.75" customHeight="1">
      <c r="A485" s="33"/>
      <c r="B485" s="145"/>
      <c r="C485" s="146" t="s">
        <v>981</v>
      </c>
      <c r="D485" s="146" t="s">
        <v>130</v>
      </c>
      <c r="E485" s="147" t="s">
        <v>982</v>
      </c>
      <c r="F485" s="148" t="s">
        <v>983</v>
      </c>
      <c r="G485" s="149" t="s">
        <v>147</v>
      </c>
      <c r="H485" s="150">
        <v>119.7</v>
      </c>
      <c r="I485" s="151"/>
      <c r="J485" s="152">
        <f>ROUND(I485*H485,2)</f>
        <v>0</v>
      </c>
      <c r="K485" s="153"/>
      <c r="L485" s="34"/>
      <c r="M485" s="154" t="s">
        <v>1</v>
      </c>
      <c r="N485" s="155" t="s">
        <v>43</v>
      </c>
      <c r="O485" s="59"/>
      <c r="P485" s="156">
        <f>O485*H485</f>
        <v>0</v>
      </c>
      <c r="Q485" s="156">
        <v>0</v>
      </c>
      <c r="R485" s="156">
        <f>Q485*H485</f>
        <v>0</v>
      </c>
      <c r="S485" s="156">
        <v>0</v>
      </c>
      <c r="T485" s="157">
        <f>S485*H485</f>
        <v>0</v>
      </c>
      <c r="U485" s="33"/>
      <c r="V485" s="33"/>
      <c r="W485" s="33"/>
      <c r="X485" s="33"/>
      <c r="Y485" s="33"/>
      <c r="Z485" s="33"/>
      <c r="AA485" s="33"/>
      <c r="AB485" s="33"/>
      <c r="AC485" s="33"/>
      <c r="AD485" s="33"/>
      <c r="AE485" s="33"/>
      <c r="AR485" s="158" t="s">
        <v>134</v>
      </c>
      <c r="AT485" s="158" t="s">
        <v>130</v>
      </c>
      <c r="AU485" s="158" t="s">
        <v>88</v>
      </c>
      <c r="AY485" s="18" t="s">
        <v>127</v>
      </c>
      <c r="BE485" s="159">
        <f>IF(N485="základní",J485,0)</f>
        <v>0</v>
      </c>
      <c r="BF485" s="159">
        <f>IF(N485="snížená",J485,0)</f>
        <v>0</v>
      </c>
      <c r="BG485" s="159">
        <f>IF(N485="zákl. přenesená",J485,0)</f>
        <v>0</v>
      </c>
      <c r="BH485" s="159">
        <f>IF(N485="sníž. přenesená",J485,0)</f>
        <v>0</v>
      </c>
      <c r="BI485" s="159">
        <f>IF(N485="nulová",J485,0)</f>
        <v>0</v>
      </c>
      <c r="BJ485" s="18" t="s">
        <v>86</v>
      </c>
      <c r="BK485" s="159">
        <f>ROUND(I485*H485,2)</f>
        <v>0</v>
      </c>
      <c r="BL485" s="18" t="s">
        <v>134</v>
      </c>
      <c r="BM485" s="158" t="s">
        <v>984</v>
      </c>
    </row>
    <row r="486" spans="1:65" s="2" customFormat="1" ht="58.5">
      <c r="A486" s="33"/>
      <c r="B486" s="34"/>
      <c r="C486" s="33"/>
      <c r="D486" s="160" t="s">
        <v>136</v>
      </c>
      <c r="E486" s="33"/>
      <c r="F486" s="161" t="s">
        <v>985</v>
      </c>
      <c r="G486" s="33"/>
      <c r="H486" s="33"/>
      <c r="I486" s="162"/>
      <c r="J486" s="33"/>
      <c r="K486" s="33"/>
      <c r="L486" s="34"/>
      <c r="M486" s="163"/>
      <c r="N486" s="164"/>
      <c r="O486" s="59"/>
      <c r="P486" s="59"/>
      <c r="Q486" s="59"/>
      <c r="R486" s="59"/>
      <c r="S486" s="59"/>
      <c r="T486" s="60"/>
      <c r="U486" s="33"/>
      <c r="V486" s="33"/>
      <c r="W486" s="33"/>
      <c r="X486" s="33"/>
      <c r="Y486" s="33"/>
      <c r="Z486" s="33"/>
      <c r="AA486" s="33"/>
      <c r="AB486" s="33"/>
      <c r="AC486" s="33"/>
      <c r="AD486" s="33"/>
      <c r="AE486" s="33"/>
      <c r="AT486" s="18" t="s">
        <v>136</v>
      </c>
      <c r="AU486" s="18" t="s">
        <v>88</v>
      </c>
    </row>
    <row r="487" spans="1:65" s="2" customFormat="1" ht="21.75" customHeight="1">
      <c r="A487" s="33"/>
      <c r="B487" s="145"/>
      <c r="C487" s="165" t="s">
        <v>986</v>
      </c>
      <c r="D487" s="165" t="s">
        <v>138</v>
      </c>
      <c r="E487" s="166" t="s">
        <v>987</v>
      </c>
      <c r="F487" s="167" t="s">
        <v>988</v>
      </c>
      <c r="G487" s="168" t="s">
        <v>133</v>
      </c>
      <c r="H487" s="169">
        <v>14.364000000000001</v>
      </c>
      <c r="I487" s="170"/>
      <c r="J487" s="171">
        <f>ROUND(I487*H487,2)</f>
        <v>0</v>
      </c>
      <c r="K487" s="172"/>
      <c r="L487" s="173"/>
      <c r="M487" s="174" t="s">
        <v>1</v>
      </c>
      <c r="N487" s="175" t="s">
        <v>43</v>
      </c>
      <c r="O487" s="59"/>
      <c r="P487" s="156">
        <f>O487*H487</f>
        <v>0</v>
      </c>
      <c r="Q487" s="156">
        <v>2.234</v>
      </c>
      <c r="R487" s="156">
        <f>Q487*H487</f>
        <v>32.089176000000002</v>
      </c>
      <c r="S487" s="156">
        <v>0</v>
      </c>
      <c r="T487" s="157">
        <f>S487*H487</f>
        <v>0</v>
      </c>
      <c r="U487" s="33"/>
      <c r="V487" s="33"/>
      <c r="W487" s="33"/>
      <c r="X487" s="33"/>
      <c r="Y487" s="33"/>
      <c r="Z487" s="33"/>
      <c r="AA487" s="33"/>
      <c r="AB487" s="33"/>
      <c r="AC487" s="33"/>
      <c r="AD487" s="33"/>
      <c r="AE487" s="33"/>
      <c r="AR487" s="158" t="s">
        <v>142</v>
      </c>
      <c r="AT487" s="158" t="s">
        <v>138</v>
      </c>
      <c r="AU487" s="158" t="s">
        <v>88</v>
      </c>
      <c r="AY487" s="18" t="s">
        <v>127</v>
      </c>
      <c r="BE487" s="159">
        <f>IF(N487="základní",J487,0)</f>
        <v>0</v>
      </c>
      <c r="BF487" s="159">
        <f>IF(N487="snížená",J487,0)</f>
        <v>0</v>
      </c>
      <c r="BG487" s="159">
        <f>IF(N487="zákl. přenesená",J487,0)</f>
        <v>0</v>
      </c>
      <c r="BH487" s="159">
        <f>IF(N487="sníž. přenesená",J487,0)</f>
        <v>0</v>
      </c>
      <c r="BI487" s="159">
        <f>IF(N487="nulová",J487,0)</f>
        <v>0</v>
      </c>
      <c r="BJ487" s="18" t="s">
        <v>86</v>
      </c>
      <c r="BK487" s="159">
        <f>ROUND(I487*H487,2)</f>
        <v>0</v>
      </c>
      <c r="BL487" s="18" t="s">
        <v>134</v>
      </c>
      <c r="BM487" s="158" t="s">
        <v>989</v>
      </c>
    </row>
    <row r="488" spans="1:65" s="2" customFormat="1">
      <c r="A488" s="33"/>
      <c r="B488" s="34"/>
      <c r="C488" s="33"/>
      <c r="D488" s="160" t="s">
        <v>136</v>
      </c>
      <c r="E488" s="33"/>
      <c r="F488" s="161" t="s">
        <v>988</v>
      </c>
      <c r="G488" s="33"/>
      <c r="H488" s="33"/>
      <c r="I488" s="162"/>
      <c r="J488" s="33"/>
      <c r="K488" s="33"/>
      <c r="L488" s="34"/>
      <c r="M488" s="163"/>
      <c r="N488" s="164"/>
      <c r="O488" s="59"/>
      <c r="P488" s="59"/>
      <c r="Q488" s="59"/>
      <c r="R488" s="59"/>
      <c r="S488" s="59"/>
      <c r="T488" s="60"/>
      <c r="U488" s="33"/>
      <c r="V488" s="33"/>
      <c r="W488" s="33"/>
      <c r="X488" s="33"/>
      <c r="Y488" s="33"/>
      <c r="Z488" s="33"/>
      <c r="AA488" s="33"/>
      <c r="AB488" s="33"/>
      <c r="AC488" s="33"/>
      <c r="AD488" s="33"/>
      <c r="AE488" s="33"/>
      <c r="AT488" s="18" t="s">
        <v>136</v>
      </c>
      <c r="AU488" s="18" t="s">
        <v>88</v>
      </c>
    </row>
    <row r="489" spans="1:65" s="13" customFormat="1">
      <c r="B489" s="181"/>
      <c r="D489" s="160" t="s">
        <v>472</v>
      </c>
      <c r="E489" s="182" t="s">
        <v>1</v>
      </c>
      <c r="F489" s="183" t="s">
        <v>990</v>
      </c>
      <c r="H489" s="184">
        <v>14.364000000000001</v>
      </c>
      <c r="I489" s="185"/>
      <c r="L489" s="181"/>
      <c r="M489" s="186"/>
      <c r="N489" s="187"/>
      <c r="O489" s="187"/>
      <c r="P489" s="187"/>
      <c r="Q489" s="187"/>
      <c r="R489" s="187"/>
      <c r="S489" s="187"/>
      <c r="T489" s="188"/>
      <c r="AT489" s="182" t="s">
        <v>472</v>
      </c>
      <c r="AU489" s="182" t="s">
        <v>88</v>
      </c>
      <c r="AV489" s="13" t="s">
        <v>88</v>
      </c>
      <c r="AW489" s="13" t="s">
        <v>35</v>
      </c>
      <c r="AX489" s="13" t="s">
        <v>86</v>
      </c>
      <c r="AY489" s="182" t="s">
        <v>127</v>
      </c>
    </row>
    <row r="490" spans="1:65" s="2" customFormat="1" ht="24.2" customHeight="1">
      <c r="A490" s="33"/>
      <c r="B490" s="145"/>
      <c r="C490" s="165" t="s">
        <v>991</v>
      </c>
      <c r="D490" s="165" t="s">
        <v>138</v>
      </c>
      <c r="E490" s="166" t="s">
        <v>992</v>
      </c>
      <c r="F490" s="167" t="s">
        <v>993</v>
      </c>
      <c r="G490" s="168" t="s">
        <v>147</v>
      </c>
      <c r="H490" s="169">
        <v>119.7</v>
      </c>
      <c r="I490" s="170"/>
      <c r="J490" s="171">
        <f>ROUND(I490*H490,2)</f>
        <v>0</v>
      </c>
      <c r="K490" s="172"/>
      <c r="L490" s="173"/>
      <c r="M490" s="174" t="s">
        <v>1</v>
      </c>
      <c r="N490" s="175" t="s">
        <v>43</v>
      </c>
      <c r="O490" s="59"/>
      <c r="P490" s="156">
        <f>O490*H490</f>
        <v>0</v>
      </c>
      <c r="Q490" s="156">
        <v>0</v>
      </c>
      <c r="R490" s="156">
        <f>Q490*H490</f>
        <v>0</v>
      </c>
      <c r="S490" s="156">
        <v>0</v>
      </c>
      <c r="T490" s="157">
        <f>S490*H490</f>
        <v>0</v>
      </c>
      <c r="U490" s="33"/>
      <c r="V490" s="33"/>
      <c r="W490" s="33"/>
      <c r="X490" s="33"/>
      <c r="Y490" s="33"/>
      <c r="Z490" s="33"/>
      <c r="AA490" s="33"/>
      <c r="AB490" s="33"/>
      <c r="AC490" s="33"/>
      <c r="AD490" s="33"/>
      <c r="AE490" s="33"/>
      <c r="AR490" s="158" t="s">
        <v>142</v>
      </c>
      <c r="AT490" s="158" t="s">
        <v>138</v>
      </c>
      <c r="AU490" s="158" t="s">
        <v>88</v>
      </c>
      <c r="AY490" s="18" t="s">
        <v>127</v>
      </c>
      <c r="BE490" s="159">
        <f>IF(N490="základní",J490,0)</f>
        <v>0</v>
      </c>
      <c r="BF490" s="159">
        <f>IF(N490="snížená",J490,0)</f>
        <v>0</v>
      </c>
      <c r="BG490" s="159">
        <f>IF(N490="zákl. přenesená",J490,0)</f>
        <v>0</v>
      </c>
      <c r="BH490" s="159">
        <f>IF(N490="sníž. přenesená",J490,0)</f>
        <v>0</v>
      </c>
      <c r="BI490" s="159">
        <f>IF(N490="nulová",J490,0)</f>
        <v>0</v>
      </c>
      <c r="BJ490" s="18" t="s">
        <v>86</v>
      </c>
      <c r="BK490" s="159">
        <f>ROUND(I490*H490,2)</f>
        <v>0</v>
      </c>
      <c r="BL490" s="18" t="s">
        <v>134</v>
      </c>
      <c r="BM490" s="158" t="s">
        <v>994</v>
      </c>
    </row>
    <row r="491" spans="1:65" s="2" customFormat="1">
      <c r="A491" s="33"/>
      <c r="B491" s="34"/>
      <c r="C491" s="33"/>
      <c r="D491" s="160" t="s">
        <v>136</v>
      </c>
      <c r="E491" s="33"/>
      <c r="F491" s="161" t="s">
        <v>995</v>
      </c>
      <c r="G491" s="33"/>
      <c r="H491" s="33"/>
      <c r="I491" s="162"/>
      <c r="J491" s="33"/>
      <c r="K491" s="33"/>
      <c r="L491" s="34"/>
      <c r="M491" s="163"/>
      <c r="N491" s="164"/>
      <c r="O491" s="59"/>
      <c r="P491" s="59"/>
      <c r="Q491" s="59"/>
      <c r="R491" s="59"/>
      <c r="S491" s="59"/>
      <c r="T491" s="60"/>
      <c r="U491" s="33"/>
      <c r="V491" s="33"/>
      <c r="W491" s="33"/>
      <c r="X491" s="33"/>
      <c r="Y491" s="33"/>
      <c r="Z491" s="33"/>
      <c r="AA491" s="33"/>
      <c r="AB491" s="33"/>
      <c r="AC491" s="33"/>
      <c r="AD491" s="33"/>
      <c r="AE491" s="33"/>
      <c r="AT491" s="18" t="s">
        <v>136</v>
      </c>
      <c r="AU491" s="18" t="s">
        <v>88</v>
      </c>
    </row>
    <row r="492" spans="1:65" s="2" customFormat="1" ht="16.5" customHeight="1">
      <c r="A492" s="33"/>
      <c r="B492" s="145"/>
      <c r="C492" s="165" t="s">
        <v>996</v>
      </c>
      <c r="D492" s="165" t="s">
        <v>138</v>
      </c>
      <c r="E492" s="166" t="s">
        <v>997</v>
      </c>
      <c r="F492" s="167" t="s">
        <v>998</v>
      </c>
      <c r="G492" s="168" t="s">
        <v>499</v>
      </c>
      <c r="H492" s="169">
        <v>44.289000000000001</v>
      </c>
      <c r="I492" s="170"/>
      <c r="J492" s="171">
        <f>ROUND(I492*H492,2)</f>
        <v>0</v>
      </c>
      <c r="K492" s="172"/>
      <c r="L492" s="173"/>
      <c r="M492" s="174" t="s">
        <v>1</v>
      </c>
      <c r="N492" s="175" t="s">
        <v>43</v>
      </c>
      <c r="O492" s="59"/>
      <c r="P492" s="156">
        <f>O492*H492</f>
        <v>0</v>
      </c>
      <c r="Q492" s="156">
        <v>1</v>
      </c>
      <c r="R492" s="156">
        <f>Q492*H492</f>
        <v>44.289000000000001</v>
      </c>
      <c r="S492" s="156">
        <v>0</v>
      </c>
      <c r="T492" s="157">
        <f>S492*H492</f>
        <v>0</v>
      </c>
      <c r="U492" s="33"/>
      <c r="V492" s="33"/>
      <c r="W492" s="33"/>
      <c r="X492" s="33"/>
      <c r="Y492" s="33"/>
      <c r="Z492" s="33"/>
      <c r="AA492" s="33"/>
      <c r="AB492" s="33"/>
      <c r="AC492" s="33"/>
      <c r="AD492" s="33"/>
      <c r="AE492" s="33"/>
      <c r="AR492" s="158" t="s">
        <v>142</v>
      </c>
      <c r="AT492" s="158" t="s">
        <v>138</v>
      </c>
      <c r="AU492" s="158" t="s">
        <v>88</v>
      </c>
      <c r="AY492" s="18" t="s">
        <v>127</v>
      </c>
      <c r="BE492" s="159">
        <f>IF(N492="základní",J492,0)</f>
        <v>0</v>
      </c>
      <c r="BF492" s="159">
        <f>IF(N492="snížená",J492,0)</f>
        <v>0</v>
      </c>
      <c r="BG492" s="159">
        <f>IF(N492="zákl. přenesená",J492,0)</f>
        <v>0</v>
      </c>
      <c r="BH492" s="159">
        <f>IF(N492="sníž. přenesená",J492,0)</f>
        <v>0</v>
      </c>
      <c r="BI492" s="159">
        <f>IF(N492="nulová",J492,0)</f>
        <v>0</v>
      </c>
      <c r="BJ492" s="18" t="s">
        <v>86</v>
      </c>
      <c r="BK492" s="159">
        <f>ROUND(I492*H492,2)</f>
        <v>0</v>
      </c>
      <c r="BL492" s="18" t="s">
        <v>134</v>
      </c>
      <c r="BM492" s="158" t="s">
        <v>999</v>
      </c>
    </row>
    <row r="493" spans="1:65" s="2" customFormat="1">
      <c r="A493" s="33"/>
      <c r="B493" s="34"/>
      <c r="C493" s="33"/>
      <c r="D493" s="160" t="s">
        <v>136</v>
      </c>
      <c r="E493" s="33"/>
      <c r="F493" s="161" t="s">
        <v>998</v>
      </c>
      <c r="G493" s="33"/>
      <c r="H493" s="33"/>
      <c r="I493" s="162"/>
      <c r="J493" s="33"/>
      <c r="K493" s="33"/>
      <c r="L493" s="34"/>
      <c r="M493" s="163"/>
      <c r="N493" s="164"/>
      <c r="O493" s="59"/>
      <c r="P493" s="59"/>
      <c r="Q493" s="59"/>
      <c r="R493" s="59"/>
      <c r="S493" s="59"/>
      <c r="T493" s="60"/>
      <c r="U493" s="33"/>
      <c r="V493" s="33"/>
      <c r="W493" s="33"/>
      <c r="X493" s="33"/>
      <c r="Y493" s="33"/>
      <c r="Z493" s="33"/>
      <c r="AA493" s="33"/>
      <c r="AB493" s="33"/>
      <c r="AC493" s="33"/>
      <c r="AD493" s="33"/>
      <c r="AE493" s="33"/>
      <c r="AT493" s="18" t="s">
        <v>136</v>
      </c>
      <c r="AU493" s="18" t="s">
        <v>88</v>
      </c>
    </row>
    <row r="494" spans="1:65" s="13" customFormat="1">
      <c r="B494" s="181"/>
      <c r="D494" s="160" t="s">
        <v>472</v>
      </c>
      <c r="E494" s="182" t="s">
        <v>1</v>
      </c>
      <c r="F494" s="183" t="s">
        <v>1000</v>
      </c>
      <c r="H494" s="184">
        <v>44.289000000000001</v>
      </c>
      <c r="I494" s="185"/>
      <c r="L494" s="181"/>
      <c r="M494" s="186"/>
      <c r="N494" s="187"/>
      <c r="O494" s="187"/>
      <c r="P494" s="187"/>
      <c r="Q494" s="187"/>
      <c r="R494" s="187"/>
      <c r="S494" s="187"/>
      <c r="T494" s="188"/>
      <c r="AT494" s="182" t="s">
        <v>472</v>
      </c>
      <c r="AU494" s="182" t="s">
        <v>88</v>
      </c>
      <c r="AV494" s="13" t="s">
        <v>88</v>
      </c>
      <c r="AW494" s="13" t="s">
        <v>35</v>
      </c>
      <c r="AX494" s="13" t="s">
        <v>86</v>
      </c>
      <c r="AY494" s="182" t="s">
        <v>127</v>
      </c>
    </row>
    <row r="495" spans="1:65" s="2" customFormat="1" ht="16.5" customHeight="1">
      <c r="A495" s="33"/>
      <c r="B495" s="145"/>
      <c r="C495" s="165" t="s">
        <v>1001</v>
      </c>
      <c r="D495" s="165" t="s">
        <v>138</v>
      </c>
      <c r="E495" s="166" t="s">
        <v>1002</v>
      </c>
      <c r="F495" s="167" t="s">
        <v>1003</v>
      </c>
      <c r="G495" s="168" t="s">
        <v>487</v>
      </c>
      <c r="H495" s="169">
        <v>478.8</v>
      </c>
      <c r="I495" s="170"/>
      <c r="J495" s="171">
        <f>ROUND(I495*H495,2)</f>
        <v>0</v>
      </c>
      <c r="K495" s="172"/>
      <c r="L495" s="173"/>
      <c r="M495" s="174" t="s">
        <v>1</v>
      </c>
      <c r="N495" s="175" t="s">
        <v>43</v>
      </c>
      <c r="O495" s="59"/>
      <c r="P495" s="156">
        <f>O495*H495</f>
        <v>0</v>
      </c>
      <c r="Q495" s="156">
        <v>0</v>
      </c>
      <c r="R495" s="156">
        <f>Q495*H495</f>
        <v>0</v>
      </c>
      <c r="S495" s="156">
        <v>0</v>
      </c>
      <c r="T495" s="157">
        <f>S495*H495</f>
        <v>0</v>
      </c>
      <c r="U495" s="33"/>
      <c r="V495" s="33"/>
      <c r="W495" s="33"/>
      <c r="X495" s="33"/>
      <c r="Y495" s="33"/>
      <c r="Z495" s="33"/>
      <c r="AA495" s="33"/>
      <c r="AB495" s="33"/>
      <c r="AC495" s="33"/>
      <c r="AD495" s="33"/>
      <c r="AE495" s="33"/>
      <c r="AR495" s="158" t="s">
        <v>142</v>
      </c>
      <c r="AT495" s="158" t="s">
        <v>138</v>
      </c>
      <c r="AU495" s="158" t="s">
        <v>88</v>
      </c>
      <c r="AY495" s="18" t="s">
        <v>127</v>
      </c>
      <c r="BE495" s="159">
        <f>IF(N495="základní",J495,0)</f>
        <v>0</v>
      </c>
      <c r="BF495" s="159">
        <f>IF(N495="snížená",J495,0)</f>
        <v>0</v>
      </c>
      <c r="BG495" s="159">
        <f>IF(N495="zákl. přenesená",J495,0)</f>
        <v>0</v>
      </c>
      <c r="BH495" s="159">
        <f>IF(N495="sníž. přenesená",J495,0)</f>
        <v>0</v>
      </c>
      <c r="BI495" s="159">
        <f>IF(N495="nulová",J495,0)</f>
        <v>0</v>
      </c>
      <c r="BJ495" s="18" t="s">
        <v>86</v>
      </c>
      <c r="BK495" s="159">
        <f>ROUND(I495*H495,2)</f>
        <v>0</v>
      </c>
      <c r="BL495" s="18" t="s">
        <v>134</v>
      </c>
      <c r="BM495" s="158" t="s">
        <v>1004</v>
      </c>
    </row>
    <row r="496" spans="1:65" s="2" customFormat="1">
      <c r="A496" s="33"/>
      <c r="B496" s="34"/>
      <c r="C496" s="33"/>
      <c r="D496" s="160" t="s">
        <v>136</v>
      </c>
      <c r="E496" s="33"/>
      <c r="F496" s="161" t="s">
        <v>1003</v>
      </c>
      <c r="G496" s="33"/>
      <c r="H496" s="33"/>
      <c r="I496" s="162"/>
      <c r="J496" s="33"/>
      <c r="K496" s="33"/>
      <c r="L496" s="34"/>
      <c r="M496" s="163"/>
      <c r="N496" s="164"/>
      <c r="O496" s="59"/>
      <c r="P496" s="59"/>
      <c r="Q496" s="59"/>
      <c r="R496" s="59"/>
      <c r="S496" s="59"/>
      <c r="T496" s="60"/>
      <c r="U496" s="33"/>
      <c r="V496" s="33"/>
      <c r="W496" s="33"/>
      <c r="X496" s="33"/>
      <c r="Y496" s="33"/>
      <c r="Z496" s="33"/>
      <c r="AA496" s="33"/>
      <c r="AB496" s="33"/>
      <c r="AC496" s="33"/>
      <c r="AD496" s="33"/>
      <c r="AE496" s="33"/>
      <c r="AT496" s="18" t="s">
        <v>136</v>
      </c>
      <c r="AU496" s="18" t="s">
        <v>88</v>
      </c>
    </row>
    <row r="497" spans="1:65" s="13" customFormat="1">
      <c r="B497" s="181"/>
      <c r="D497" s="160" t="s">
        <v>472</v>
      </c>
      <c r="E497" s="182" t="s">
        <v>1</v>
      </c>
      <c r="F497" s="183" t="s">
        <v>1005</v>
      </c>
      <c r="H497" s="184">
        <v>478.8</v>
      </c>
      <c r="I497" s="185"/>
      <c r="L497" s="181"/>
      <c r="M497" s="186"/>
      <c r="N497" s="187"/>
      <c r="O497" s="187"/>
      <c r="P497" s="187"/>
      <c r="Q497" s="187"/>
      <c r="R497" s="187"/>
      <c r="S497" s="187"/>
      <c r="T497" s="188"/>
      <c r="AT497" s="182" t="s">
        <v>472</v>
      </c>
      <c r="AU497" s="182" t="s">
        <v>88</v>
      </c>
      <c r="AV497" s="13" t="s">
        <v>88</v>
      </c>
      <c r="AW497" s="13" t="s">
        <v>35</v>
      </c>
      <c r="AX497" s="13" t="s">
        <v>86</v>
      </c>
      <c r="AY497" s="182" t="s">
        <v>127</v>
      </c>
    </row>
    <row r="498" spans="1:65" s="2" customFormat="1" ht="21.75" customHeight="1">
      <c r="A498" s="33"/>
      <c r="B498" s="145"/>
      <c r="C498" s="146" t="s">
        <v>1006</v>
      </c>
      <c r="D498" s="146" t="s">
        <v>130</v>
      </c>
      <c r="E498" s="147" t="s">
        <v>1007</v>
      </c>
      <c r="F498" s="148" t="s">
        <v>1008</v>
      </c>
      <c r="G498" s="149" t="s">
        <v>147</v>
      </c>
      <c r="H498" s="150">
        <v>3</v>
      </c>
      <c r="I498" s="151"/>
      <c r="J498" s="152">
        <f>ROUND(I498*H498,2)</f>
        <v>0</v>
      </c>
      <c r="K498" s="153"/>
      <c r="L498" s="34"/>
      <c r="M498" s="154" t="s">
        <v>1</v>
      </c>
      <c r="N498" s="155" t="s">
        <v>43</v>
      </c>
      <c r="O498" s="59"/>
      <c r="P498" s="156">
        <f>O498*H498</f>
        <v>0</v>
      </c>
      <c r="Q498" s="156">
        <v>0</v>
      </c>
      <c r="R498" s="156">
        <f>Q498*H498</f>
        <v>0</v>
      </c>
      <c r="S498" s="156">
        <v>0</v>
      </c>
      <c r="T498" s="157">
        <f>S498*H498</f>
        <v>0</v>
      </c>
      <c r="U498" s="33"/>
      <c r="V498" s="33"/>
      <c r="W498" s="33"/>
      <c r="X498" s="33"/>
      <c r="Y498" s="33"/>
      <c r="Z498" s="33"/>
      <c r="AA498" s="33"/>
      <c r="AB498" s="33"/>
      <c r="AC498" s="33"/>
      <c r="AD498" s="33"/>
      <c r="AE498" s="33"/>
      <c r="AR498" s="158" t="s">
        <v>134</v>
      </c>
      <c r="AT498" s="158" t="s">
        <v>130</v>
      </c>
      <c r="AU498" s="158" t="s">
        <v>88</v>
      </c>
      <c r="AY498" s="18" t="s">
        <v>127</v>
      </c>
      <c r="BE498" s="159">
        <f>IF(N498="základní",J498,0)</f>
        <v>0</v>
      </c>
      <c r="BF498" s="159">
        <f>IF(N498="snížená",J498,0)</f>
        <v>0</v>
      </c>
      <c r="BG498" s="159">
        <f>IF(N498="zákl. přenesená",J498,0)</f>
        <v>0</v>
      </c>
      <c r="BH498" s="159">
        <f>IF(N498="sníž. přenesená",J498,0)</f>
        <v>0</v>
      </c>
      <c r="BI498" s="159">
        <f>IF(N498="nulová",J498,0)</f>
        <v>0</v>
      </c>
      <c r="BJ498" s="18" t="s">
        <v>86</v>
      </c>
      <c r="BK498" s="159">
        <f>ROUND(I498*H498,2)</f>
        <v>0</v>
      </c>
      <c r="BL498" s="18" t="s">
        <v>134</v>
      </c>
      <c r="BM498" s="158" t="s">
        <v>1009</v>
      </c>
    </row>
    <row r="499" spans="1:65" s="2" customFormat="1" ht="58.5">
      <c r="A499" s="33"/>
      <c r="B499" s="34"/>
      <c r="C499" s="33"/>
      <c r="D499" s="160" t="s">
        <v>136</v>
      </c>
      <c r="E499" s="33"/>
      <c r="F499" s="161" t="s">
        <v>1010</v>
      </c>
      <c r="G499" s="33"/>
      <c r="H499" s="33"/>
      <c r="I499" s="162"/>
      <c r="J499" s="33"/>
      <c r="K499" s="33"/>
      <c r="L499" s="34"/>
      <c r="M499" s="163"/>
      <c r="N499" s="164"/>
      <c r="O499" s="59"/>
      <c r="P499" s="59"/>
      <c r="Q499" s="59"/>
      <c r="R499" s="59"/>
      <c r="S499" s="59"/>
      <c r="T499" s="60"/>
      <c r="U499" s="33"/>
      <c r="V499" s="33"/>
      <c r="W499" s="33"/>
      <c r="X499" s="33"/>
      <c r="Y499" s="33"/>
      <c r="Z499" s="33"/>
      <c r="AA499" s="33"/>
      <c r="AB499" s="33"/>
      <c r="AC499" s="33"/>
      <c r="AD499" s="33"/>
      <c r="AE499" s="33"/>
      <c r="AT499" s="18" t="s">
        <v>136</v>
      </c>
      <c r="AU499" s="18" t="s">
        <v>88</v>
      </c>
    </row>
    <row r="500" spans="1:65" s="13" customFormat="1">
      <c r="B500" s="181"/>
      <c r="D500" s="160" t="s">
        <v>472</v>
      </c>
      <c r="E500" s="182" t="s">
        <v>1</v>
      </c>
      <c r="F500" s="183" t="s">
        <v>1011</v>
      </c>
      <c r="H500" s="184">
        <v>3</v>
      </c>
      <c r="I500" s="185"/>
      <c r="L500" s="181"/>
      <c r="M500" s="186"/>
      <c r="N500" s="187"/>
      <c r="O500" s="187"/>
      <c r="P500" s="187"/>
      <c r="Q500" s="187"/>
      <c r="R500" s="187"/>
      <c r="S500" s="187"/>
      <c r="T500" s="188"/>
      <c r="AT500" s="182" t="s">
        <v>472</v>
      </c>
      <c r="AU500" s="182" t="s">
        <v>88</v>
      </c>
      <c r="AV500" s="13" t="s">
        <v>88</v>
      </c>
      <c r="AW500" s="13" t="s">
        <v>35</v>
      </c>
      <c r="AX500" s="13" t="s">
        <v>86</v>
      </c>
      <c r="AY500" s="182" t="s">
        <v>127</v>
      </c>
    </row>
    <row r="501" spans="1:65" s="2" customFormat="1" ht="24.2" customHeight="1">
      <c r="A501" s="33"/>
      <c r="B501" s="145"/>
      <c r="C501" s="165" t="s">
        <v>1012</v>
      </c>
      <c r="D501" s="165" t="s">
        <v>138</v>
      </c>
      <c r="E501" s="166" t="s">
        <v>1013</v>
      </c>
      <c r="F501" s="167" t="s">
        <v>1014</v>
      </c>
      <c r="G501" s="168" t="s">
        <v>141</v>
      </c>
      <c r="H501" s="169">
        <v>3</v>
      </c>
      <c r="I501" s="170"/>
      <c r="J501" s="171">
        <f>ROUND(I501*H501,2)</f>
        <v>0</v>
      </c>
      <c r="K501" s="172"/>
      <c r="L501" s="173"/>
      <c r="M501" s="174" t="s">
        <v>1</v>
      </c>
      <c r="N501" s="175" t="s">
        <v>43</v>
      </c>
      <c r="O501" s="59"/>
      <c r="P501" s="156">
        <f>O501*H501</f>
        <v>0</v>
      </c>
      <c r="Q501" s="156">
        <v>0</v>
      </c>
      <c r="R501" s="156">
        <f>Q501*H501</f>
        <v>0</v>
      </c>
      <c r="S501" s="156">
        <v>0</v>
      </c>
      <c r="T501" s="157">
        <f>S501*H501</f>
        <v>0</v>
      </c>
      <c r="U501" s="33"/>
      <c r="V501" s="33"/>
      <c r="W501" s="33"/>
      <c r="X501" s="33"/>
      <c r="Y501" s="33"/>
      <c r="Z501" s="33"/>
      <c r="AA501" s="33"/>
      <c r="AB501" s="33"/>
      <c r="AC501" s="33"/>
      <c r="AD501" s="33"/>
      <c r="AE501" s="33"/>
      <c r="AR501" s="158" t="s">
        <v>142</v>
      </c>
      <c r="AT501" s="158" t="s">
        <v>138</v>
      </c>
      <c r="AU501" s="158" t="s">
        <v>88</v>
      </c>
      <c r="AY501" s="18" t="s">
        <v>127</v>
      </c>
      <c r="BE501" s="159">
        <f>IF(N501="základní",J501,0)</f>
        <v>0</v>
      </c>
      <c r="BF501" s="159">
        <f>IF(N501="snížená",J501,0)</f>
        <v>0</v>
      </c>
      <c r="BG501" s="159">
        <f>IF(N501="zákl. přenesená",J501,0)</f>
        <v>0</v>
      </c>
      <c r="BH501" s="159">
        <f>IF(N501="sníž. přenesená",J501,0)</f>
        <v>0</v>
      </c>
      <c r="BI501" s="159">
        <f>IF(N501="nulová",J501,0)</f>
        <v>0</v>
      </c>
      <c r="BJ501" s="18" t="s">
        <v>86</v>
      </c>
      <c r="BK501" s="159">
        <f>ROUND(I501*H501,2)</f>
        <v>0</v>
      </c>
      <c r="BL501" s="18" t="s">
        <v>134</v>
      </c>
      <c r="BM501" s="158" t="s">
        <v>1015</v>
      </c>
    </row>
    <row r="502" spans="1:65" s="2" customFormat="1" ht="19.5">
      <c r="A502" s="33"/>
      <c r="B502" s="34"/>
      <c r="C502" s="33"/>
      <c r="D502" s="160" t="s">
        <v>136</v>
      </c>
      <c r="E502" s="33"/>
      <c r="F502" s="161" t="s">
        <v>1014</v>
      </c>
      <c r="G502" s="33"/>
      <c r="H502" s="33"/>
      <c r="I502" s="162"/>
      <c r="J502" s="33"/>
      <c r="K502" s="33"/>
      <c r="L502" s="34"/>
      <c r="M502" s="163"/>
      <c r="N502" s="164"/>
      <c r="O502" s="59"/>
      <c r="P502" s="59"/>
      <c r="Q502" s="59"/>
      <c r="R502" s="59"/>
      <c r="S502" s="59"/>
      <c r="T502" s="60"/>
      <c r="U502" s="33"/>
      <c r="V502" s="33"/>
      <c r="W502" s="33"/>
      <c r="X502" s="33"/>
      <c r="Y502" s="33"/>
      <c r="Z502" s="33"/>
      <c r="AA502" s="33"/>
      <c r="AB502" s="33"/>
      <c r="AC502" s="33"/>
      <c r="AD502" s="33"/>
      <c r="AE502" s="33"/>
      <c r="AT502" s="18" t="s">
        <v>136</v>
      </c>
      <c r="AU502" s="18" t="s">
        <v>88</v>
      </c>
    </row>
    <row r="503" spans="1:65" s="2" customFormat="1" ht="24.2" customHeight="1">
      <c r="A503" s="33"/>
      <c r="B503" s="145"/>
      <c r="C503" s="165" t="s">
        <v>1016</v>
      </c>
      <c r="D503" s="165" t="s">
        <v>138</v>
      </c>
      <c r="E503" s="166" t="s">
        <v>1017</v>
      </c>
      <c r="F503" s="167" t="s">
        <v>1018</v>
      </c>
      <c r="G503" s="168" t="s">
        <v>141</v>
      </c>
      <c r="H503" s="169">
        <v>2</v>
      </c>
      <c r="I503" s="170"/>
      <c r="J503" s="171">
        <f>ROUND(I503*H503,2)</f>
        <v>0</v>
      </c>
      <c r="K503" s="172"/>
      <c r="L503" s="173"/>
      <c r="M503" s="174" t="s">
        <v>1</v>
      </c>
      <c r="N503" s="175" t="s">
        <v>43</v>
      </c>
      <c r="O503" s="59"/>
      <c r="P503" s="156">
        <f>O503*H503</f>
        <v>0</v>
      </c>
      <c r="Q503" s="156">
        <v>0</v>
      </c>
      <c r="R503" s="156">
        <f>Q503*H503</f>
        <v>0</v>
      </c>
      <c r="S503" s="156">
        <v>0</v>
      </c>
      <c r="T503" s="157">
        <f>S503*H503</f>
        <v>0</v>
      </c>
      <c r="U503" s="33"/>
      <c r="V503" s="33"/>
      <c r="W503" s="33"/>
      <c r="X503" s="33"/>
      <c r="Y503" s="33"/>
      <c r="Z503" s="33"/>
      <c r="AA503" s="33"/>
      <c r="AB503" s="33"/>
      <c r="AC503" s="33"/>
      <c r="AD503" s="33"/>
      <c r="AE503" s="33"/>
      <c r="AR503" s="158" t="s">
        <v>142</v>
      </c>
      <c r="AT503" s="158" t="s">
        <v>138</v>
      </c>
      <c r="AU503" s="158" t="s">
        <v>88</v>
      </c>
      <c r="AY503" s="18" t="s">
        <v>127</v>
      </c>
      <c r="BE503" s="159">
        <f>IF(N503="základní",J503,0)</f>
        <v>0</v>
      </c>
      <c r="BF503" s="159">
        <f>IF(N503="snížená",J503,0)</f>
        <v>0</v>
      </c>
      <c r="BG503" s="159">
        <f>IF(N503="zákl. přenesená",J503,0)</f>
        <v>0</v>
      </c>
      <c r="BH503" s="159">
        <f>IF(N503="sníž. přenesená",J503,0)</f>
        <v>0</v>
      </c>
      <c r="BI503" s="159">
        <f>IF(N503="nulová",J503,0)</f>
        <v>0</v>
      </c>
      <c r="BJ503" s="18" t="s">
        <v>86</v>
      </c>
      <c r="BK503" s="159">
        <f>ROUND(I503*H503,2)</f>
        <v>0</v>
      </c>
      <c r="BL503" s="18" t="s">
        <v>134</v>
      </c>
      <c r="BM503" s="158" t="s">
        <v>1019</v>
      </c>
    </row>
    <row r="504" spans="1:65" s="2" customFormat="1" ht="19.5">
      <c r="A504" s="33"/>
      <c r="B504" s="34"/>
      <c r="C504" s="33"/>
      <c r="D504" s="160" t="s">
        <v>136</v>
      </c>
      <c r="E504" s="33"/>
      <c r="F504" s="161" t="s">
        <v>1018</v>
      </c>
      <c r="G504" s="33"/>
      <c r="H504" s="33"/>
      <c r="I504" s="162"/>
      <c r="J504" s="33"/>
      <c r="K504" s="33"/>
      <c r="L504" s="34"/>
      <c r="M504" s="163"/>
      <c r="N504" s="164"/>
      <c r="O504" s="59"/>
      <c r="P504" s="59"/>
      <c r="Q504" s="59"/>
      <c r="R504" s="59"/>
      <c r="S504" s="59"/>
      <c r="T504" s="60"/>
      <c r="U504" s="33"/>
      <c r="V504" s="33"/>
      <c r="W504" s="33"/>
      <c r="X504" s="33"/>
      <c r="Y504" s="33"/>
      <c r="Z504" s="33"/>
      <c r="AA504" s="33"/>
      <c r="AB504" s="33"/>
      <c r="AC504" s="33"/>
      <c r="AD504" s="33"/>
      <c r="AE504" s="33"/>
      <c r="AT504" s="18" t="s">
        <v>136</v>
      </c>
      <c r="AU504" s="18" t="s">
        <v>88</v>
      </c>
    </row>
    <row r="505" spans="1:65" s="2" customFormat="1" ht="21.75" customHeight="1">
      <c r="A505" s="33"/>
      <c r="B505" s="145"/>
      <c r="C505" s="165" t="s">
        <v>1020</v>
      </c>
      <c r="D505" s="165" t="s">
        <v>138</v>
      </c>
      <c r="E505" s="166" t="s">
        <v>1021</v>
      </c>
      <c r="F505" s="167" t="s">
        <v>1022</v>
      </c>
      <c r="G505" s="168" t="s">
        <v>141</v>
      </c>
      <c r="H505" s="169">
        <v>3</v>
      </c>
      <c r="I505" s="170"/>
      <c r="J505" s="171">
        <f>ROUND(I505*H505,2)</f>
        <v>0</v>
      </c>
      <c r="K505" s="172"/>
      <c r="L505" s="173"/>
      <c r="M505" s="174" t="s">
        <v>1</v>
      </c>
      <c r="N505" s="175" t="s">
        <v>43</v>
      </c>
      <c r="O505" s="59"/>
      <c r="P505" s="156">
        <f>O505*H505</f>
        <v>0</v>
      </c>
      <c r="Q505" s="156">
        <v>0</v>
      </c>
      <c r="R505" s="156">
        <f>Q505*H505</f>
        <v>0</v>
      </c>
      <c r="S505" s="156">
        <v>0</v>
      </c>
      <c r="T505" s="157">
        <f>S505*H505</f>
        <v>0</v>
      </c>
      <c r="U505" s="33"/>
      <c r="V505" s="33"/>
      <c r="W505" s="33"/>
      <c r="X505" s="33"/>
      <c r="Y505" s="33"/>
      <c r="Z505" s="33"/>
      <c r="AA505" s="33"/>
      <c r="AB505" s="33"/>
      <c r="AC505" s="33"/>
      <c r="AD505" s="33"/>
      <c r="AE505" s="33"/>
      <c r="AR505" s="158" t="s">
        <v>142</v>
      </c>
      <c r="AT505" s="158" t="s">
        <v>138</v>
      </c>
      <c r="AU505" s="158" t="s">
        <v>88</v>
      </c>
      <c r="AY505" s="18" t="s">
        <v>127</v>
      </c>
      <c r="BE505" s="159">
        <f>IF(N505="základní",J505,0)</f>
        <v>0</v>
      </c>
      <c r="BF505" s="159">
        <f>IF(N505="snížená",J505,0)</f>
        <v>0</v>
      </c>
      <c r="BG505" s="159">
        <f>IF(N505="zákl. přenesená",J505,0)</f>
        <v>0</v>
      </c>
      <c r="BH505" s="159">
        <f>IF(N505="sníž. přenesená",J505,0)</f>
        <v>0</v>
      </c>
      <c r="BI505" s="159">
        <f>IF(N505="nulová",J505,0)</f>
        <v>0</v>
      </c>
      <c r="BJ505" s="18" t="s">
        <v>86</v>
      </c>
      <c r="BK505" s="159">
        <f>ROUND(I505*H505,2)</f>
        <v>0</v>
      </c>
      <c r="BL505" s="18" t="s">
        <v>134</v>
      </c>
      <c r="BM505" s="158" t="s">
        <v>1023</v>
      </c>
    </row>
    <row r="506" spans="1:65" s="2" customFormat="1">
      <c r="A506" s="33"/>
      <c r="B506" s="34"/>
      <c r="C506" s="33"/>
      <c r="D506" s="160" t="s">
        <v>136</v>
      </c>
      <c r="E506" s="33"/>
      <c r="F506" s="161" t="s">
        <v>1022</v>
      </c>
      <c r="G506" s="33"/>
      <c r="H506" s="33"/>
      <c r="I506" s="162"/>
      <c r="J506" s="33"/>
      <c r="K506" s="33"/>
      <c r="L506" s="34"/>
      <c r="M506" s="163"/>
      <c r="N506" s="164"/>
      <c r="O506" s="59"/>
      <c r="P506" s="59"/>
      <c r="Q506" s="59"/>
      <c r="R506" s="59"/>
      <c r="S506" s="59"/>
      <c r="T506" s="60"/>
      <c r="U506" s="33"/>
      <c r="V506" s="33"/>
      <c r="W506" s="33"/>
      <c r="X506" s="33"/>
      <c r="Y506" s="33"/>
      <c r="Z506" s="33"/>
      <c r="AA506" s="33"/>
      <c r="AB506" s="33"/>
      <c r="AC506" s="33"/>
      <c r="AD506" s="33"/>
      <c r="AE506" s="33"/>
      <c r="AT506" s="18" t="s">
        <v>136</v>
      </c>
      <c r="AU506" s="18" t="s">
        <v>88</v>
      </c>
    </row>
    <row r="507" spans="1:65" s="2" customFormat="1" ht="24.2" customHeight="1">
      <c r="A507" s="33"/>
      <c r="B507" s="145"/>
      <c r="C507" s="146" t="s">
        <v>1024</v>
      </c>
      <c r="D507" s="146" t="s">
        <v>130</v>
      </c>
      <c r="E507" s="147" t="s">
        <v>1025</v>
      </c>
      <c r="F507" s="148" t="s">
        <v>1026</v>
      </c>
      <c r="G507" s="149" t="s">
        <v>147</v>
      </c>
      <c r="H507" s="150">
        <v>2.5</v>
      </c>
      <c r="I507" s="151"/>
      <c r="J507" s="152">
        <f>ROUND(I507*H507,2)</f>
        <v>0</v>
      </c>
      <c r="K507" s="153"/>
      <c r="L507" s="34"/>
      <c r="M507" s="154" t="s">
        <v>1</v>
      </c>
      <c r="N507" s="155" t="s">
        <v>43</v>
      </c>
      <c r="O507" s="59"/>
      <c r="P507" s="156">
        <f>O507*H507</f>
        <v>0</v>
      </c>
      <c r="Q507" s="156">
        <v>0</v>
      </c>
      <c r="R507" s="156">
        <f>Q507*H507</f>
        <v>0</v>
      </c>
      <c r="S507" s="156">
        <v>0</v>
      </c>
      <c r="T507" s="157">
        <f>S507*H507</f>
        <v>0</v>
      </c>
      <c r="U507" s="33"/>
      <c r="V507" s="33"/>
      <c r="W507" s="33"/>
      <c r="X507" s="33"/>
      <c r="Y507" s="33"/>
      <c r="Z507" s="33"/>
      <c r="AA507" s="33"/>
      <c r="AB507" s="33"/>
      <c r="AC507" s="33"/>
      <c r="AD507" s="33"/>
      <c r="AE507" s="33"/>
      <c r="AR507" s="158" t="s">
        <v>134</v>
      </c>
      <c r="AT507" s="158" t="s">
        <v>130</v>
      </c>
      <c r="AU507" s="158" t="s">
        <v>88</v>
      </c>
      <c r="AY507" s="18" t="s">
        <v>127</v>
      </c>
      <c r="BE507" s="159">
        <f>IF(N507="základní",J507,0)</f>
        <v>0</v>
      </c>
      <c r="BF507" s="159">
        <f>IF(N507="snížená",J507,0)</f>
        <v>0</v>
      </c>
      <c r="BG507" s="159">
        <f>IF(N507="zákl. přenesená",J507,0)</f>
        <v>0</v>
      </c>
      <c r="BH507" s="159">
        <f>IF(N507="sníž. přenesená",J507,0)</f>
        <v>0</v>
      </c>
      <c r="BI507" s="159">
        <f>IF(N507="nulová",J507,0)</f>
        <v>0</v>
      </c>
      <c r="BJ507" s="18" t="s">
        <v>86</v>
      </c>
      <c r="BK507" s="159">
        <f>ROUND(I507*H507,2)</f>
        <v>0</v>
      </c>
      <c r="BL507" s="18" t="s">
        <v>134</v>
      </c>
      <c r="BM507" s="158" t="s">
        <v>1027</v>
      </c>
    </row>
    <row r="508" spans="1:65" s="2" customFormat="1" ht="58.5">
      <c r="A508" s="33"/>
      <c r="B508" s="34"/>
      <c r="C508" s="33"/>
      <c r="D508" s="160" t="s">
        <v>136</v>
      </c>
      <c r="E508" s="33"/>
      <c r="F508" s="161" t="s">
        <v>1028</v>
      </c>
      <c r="G508" s="33"/>
      <c r="H508" s="33"/>
      <c r="I508" s="162"/>
      <c r="J508" s="33"/>
      <c r="K508" s="33"/>
      <c r="L508" s="34"/>
      <c r="M508" s="163"/>
      <c r="N508" s="164"/>
      <c r="O508" s="59"/>
      <c r="P508" s="59"/>
      <c r="Q508" s="59"/>
      <c r="R508" s="59"/>
      <c r="S508" s="59"/>
      <c r="T508" s="60"/>
      <c r="U508" s="33"/>
      <c r="V508" s="33"/>
      <c r="W508" s="33"/>
      <c r="X508" s="33"/>
      <c r="Y508" s="33"/>
      <c r="Z508" s="33"/>
      <c r="AA508" s="33"/>
      <c r="AB508" s="33"/>
      <c r="AC508" s="33"/>
      <c r="AD508" s="33"/>
      <c r="AE508" s="33"/>
      <c r="AT508" s="18" t="s">
        <v>136</v>
      </c>
      <c r="AU508" s="18" t="s">
        <v>88</v>
      </c>
    </row>
    <row r="509" spans="1:65" s="2" customFormat="1" ht="16.5" customHeight="1">
      <c r="A509" s="33"/>
      <c r="B509" s="145"/>
      <c r="C509" s="165" t="s">
        <v>1029</v>
      </c>
      <c r="D509" s="165" t="s">
        <v>138</v>
      </c>
      <c r="E509" s="166" t="s">
        <v>1030</v>
      </c>
      <c r="F509" s="167" t="s">
        <v>1031</v>
      </c>
      <c r="G509" s="168" t="s">
        <v>147</v>
      </c>
      <c r="H509" s="169">
        <v>2.5</v>
      </c>
      <c r="I509" s="170"/>
      <c r="J509" s="171">
        <f>ROUND(I509*H509,2)</f>
        <v>0</v>
      </c>
      <c r="K509" s="172"/>
      <c r="L509" s="173"/>
      <c r="M509" s="174" t="s">
        <v>1</v>
      </c>
      <c r="N509" s="175" t="s">
        <v>43</v>
      </c>
      <c r="O509" s="59"/>
      <c r="P509" s="156">
        <f>O509*H509</f>
        <v>0</v>
      </c>
      <c r="Q509" s="156">
        <v>4.1799999999999997E-3</v>
      </c>
      <c r="R509" s="156">
        <f>Q509*H509</f>
        <v>1.0449999999999999E-2</v>
      </c>
      <c r="S509" s="156">
        <v>0</v>
      </c>
      <c r="T509" s="157">
        <f>S509*H509</f>
        <v>0</v>
      </c>
      <c r="U509" s="33"/>
      <c r="V509" s="33"/>
      <c r="W509" s="33"/>
      <c r="X509" s="33"/>
      <c r="Y509" s="33"/>
      <c r="Z509" s="33"/>
      <c r="AA509" s="33"/>
      <c r="AB509" s="33"/>
      <c r="AC509" s="33"/>
      <c r="AD509" s="33"/>
      <c r="AE509" s="33"/>
      <c r="AR509" s="158" t="s">
        <v>142</v>
      </c>
      <c r="AT509" s="158" t="s">
        <v>138</v>
      </c>
      <c r="AU509" s="158" t="s">
        <v>88</v>
      </c>
      <c r="AY509" s="18" t="s">
        <v>127</v>
      </c>
      <c r="BE509" s="159">
        <f>IF(N509="základní",J509,0)</f>
        <v>0</v>
      </c>
      <c r="BF509" s="159">
        <f>IF(N509="snížená",J509,0)</f>
        <v>0</v>
      </c>
      <c r="BG509" s="159">
        <f>IF(N509="zákl. přenesená",J509,0)</f>
        <v>0</v>
      </c>
      <c r="BH509" s="159">
        <f>IF(N509="sníž. přenesená",J509,0)</f>
        <v>0</v>
      </c>
      <c r="BI509" s="159">
        <f>IF(N509="nulová",J509,0)</f>
        <v>0</v>
      </c>
      <c r="BJ509" s="18" t="s">
        <v>86</v>
      </c>
      <c r="BK509" s="159">
        <f>ROUND(I509*H509,2)</f>
        <v>0</v>
      </c>
      <c r="BL509" s="18" t="s">
        <v>134</v>
      </c>
      <c r="BM509" s="158" t="s">
        <v>1032</v>
      </c>
    </row>
    <row r="510" spans="1:65" s="2" customFormat="1">
      <c r="A510" s="33"/>
      <c r="B510" s="34"/>
      <c r="C510" s="33"/>
      <c r="D510" s="160" t="s">
        <v>136</v>
      </c>
      <c r="E510" s="33"/>
      <c r="F510" s="161" t="s">
        <v>1031</v>
      </c>
      <c r="G510" s="33"/>
      <c r="H510" s="33"/>
      <c r="I510" s="162"/>
      <c r="J510" s="33"/>
      <c r="K510" s="33"/>
      <c r="L510" s="34"/>
      <c r="M510" s="163"/>
      <c r="N510" s="164"/>
      <c r="O510" s="59"/>
      <c r="P510" s="59"/>
      <c r="Q510" s="59"/>
      <c r="R510" s="59"/>
      <c r="S510" s="59"/>
      <c r="T510" s="60"/>
      <c r="U510" s="33"/>
      <c r="V510" s="33"/>
      <c r="W510" s="33"/>
      <c r="X510" s="33"/>
      <c r="Y510" s="33"/>
      <c r="Z510" s="33"/>
      <c r="AA510" s="33"/>
      <c r="AB510" s="33"/>
      <c r="AC510" s="33"/>
      <c r="AD510" s="33"/>
      <c r="AE510" s="33"/>
      <c r="AT510" s="18" t="s">
        <v>136</v>
      </c>
      <c r="AU510" s="18" t="s">
        <v>88</v>
      </c>
    </row>
    <row r="511" spans="1:65" s="2" customFormat="1" ht="16.5" customHeight="1">
      <c r="A511" s="33"/>
      <c r="B511" s="145"/>
      <c r="C511" s="165" t="s">
        <v>1033</v>
      </c>
      <c r="D511" s="165" t="s">
        <v>138</v>
      </c>
      <c r="E511" s="166" t="s">
        <v>1034</v>
      </c>
      <c r="F511" s="167" t="s">
        <v>1035</v>
      </c>
      <c r="G511" s="168" t="s">
        <v>499</v>
      </c>
      <c r="H511" s="169">
        <v>0.67</v>
      </c>
      <c r="I511" s="170"/>
      <c r="J511" s="171">
        <f>ROUND(I511*H511,2)</f>
        <v>0</v>
      </c>
      <c r="K511" s="172"/>
      <c r="L511" s="173"/>
      <c r="M511" s="174" t="s">
        <v>1</v>
      </c>
      <c r="N511" s="175" t="s">
        <v>43</v>
      </c>
      <c r="O511" s="59"/>
      <c r="P511" s="156">
        <f>O511*H511</f>
        <v>0</v>
      </c>
      <c r="Q511" s="156">
        <v>1</v>
      </c>
      <c r="R511" s="156">
        <f>Q511*H511</f>
        <v>0.67</v>
      </c>
      <c r="S511" s="156">
        <v>0</v>
      </c>
      <c r="T511" s="157">
        <f>S511*H511</f>
        <v>0</v>
      </c>
      <c r="U511" s="33"/>
      <c r="V511" s="33"/>
      <c r="W511" s="33"/>
      <c r="X511" s="33"/>
      <c r="Y511" s="33"/>
      <c r="Z511" s="33"/>
      <c r="AA511" s="33"/>
      <c r="AB511" s="33"/>
      <c r="AC511" s="33"/>
      <c r="AD511" s="33"/>
      <c r="AE511" s="33"/>
      <c r="AR511" s="158" t="s">
        <v>142</v>
      </c>
      <c r="AT511" s="158" t="s">
        <v>138</v>
      </c>
      <c r="AU511" s="158" t="s">
        <v>88</v>
      </c>
      <c r="AY511" s="18" t="s">
        <v>127</v>
      </c>
      <c r="BE511" s="159">
        <f>IF(N511="základní",J511,0)</f>
        <v>0</v>
      </c>
      <c r="BF511" s="159">
        <f>IF(N511="snížená",J511,0)</f>
        <v>0</v>
      </c>
      <c r="BG511" s="159">
        <f>IF(N511="zákl. přenesená",J511,0)</f>
        <v>0</v>
      </c>
      <c r="BH511" s="159">
        <f>IF(N511="sníž. přenesená",J511,0)</f>
        <v>0</v>
      </c>
      <c r="BI511" s="159">
        <f>IF(N511="nulová",J511,0)</f>
        <v>0</v>
      </c>
      <c r="BJ511" s="18" t="s">
        <v>86</v>
      </c>
      <c r="BK511" s="159">
        <f>ROUND(I511*H511,2)</f>
        <v>0</v>
      </c>
      <c r="BL511" s="18" t="s">
        <v>134</v>
      </c>
      <c r="BM511" s="158" t="s">
        <v>1036</v>
      </c>
    </row>
    <row r="512" spans="1:65" s="2" customFormat="1">
      <c r="A512" s="33"/>
      <c r="B512" s="34"/>
      <c r="C512" s="33"/>
      <c r="D512" s="160" t="s">
        <v>136</v>
      </c>
      <c r="E512" s="33"/>
      <c r="F512" s="161" t="s">
        <v>1035</v>
      </c>
      <c r="G512" s="33"/>
      <c r="H512" s="33"/>
      <c r="I512" s="162"/>
      <c r="J512" s="33"/>
      <c r="K512" s="33"/>
      <c r="L512" s="34"/>
      <c r="M512" s="163"/>
      <c r="N512" s="164"/>
      <c r="O512" s="59"/>
      <c r="P512" s="59"/>
      <c r="Q512" s="59"/>
      <c r="R512" s="59"/>
      <c r="S512" s="59"/>
      <c r="T512" s="60"/>
      <c r="U512" s="33"/>
      <c r="V512" s="33"/>
      <c r="W512" s="33"/>
      <c r="X512" s="33"/>
      <c r="Y512" s="33"/>
      <c r="Z512" s="33"/>
      <c r="AA512" s="33"/>
      <c r="AB512" s="33"/>
      <c r="AC512" s="33"/>
      <c r="AD512" s="33"/>
      <c r="AE512" s="33"/>
      <c r="AT512" s="18" t="s">
        <v>136</v>
      </c>
      <c r="AU512" s="18" t="s">
        <v>88</v>
      </c>
    </row>
    <row r="513" spans="1:65" s="13" customFormat="1" ht="22.5">
      <c r="B513" s="181"/>
      <c r="D513" s="160" t="s">
        <v>472</v>
      </c>
      <c r="E513" s="182" t="s">
        <v>1</v>
      </c>
      <c r="F513" s="183" t="s">
        <v>1037</v>
      </c>
      <c r="H513" s="184">
        <v>0.67</v>
      </c>
      <c r="I513" s="185"/>
      <c r="L513" s="181"/>
      <c r="M513" s="186"/>
      <c r="N513" s="187"/>
      <c r="O513" s="187"/>
      <c r="P513" s="187"/>
      <c r="Q513" s="187"/>
      <c r="R513" s="187"/>
      <c r="S513" s="187"/>
      <c r="T513" s="188"/>
      <c r="AT513" s="182" t="s">
        <v>472</v>
      </c>
      <c r="AU513" s="182" t="s">
        <v>88</v>
      </c>
      <c r="AV513" s="13" t="s">
        <v>88</v>
      </c>
      <c r="AW513" s="13" t="s">
        <v>35</v>
      </c>
      <c r="AX513" s="13" t="s">
        <v>86</v>
      </c>
      <c r="AY513" s="182" t="s">
        <v>127</v>
      </c>
    </row>
    <row r="514" spans="1:65" s="2" customFormat="1" ht="24.2" customHeight="1">
      <c r="A514" s="33"/>
      <c r="B514" s="145"/>
      <c r="C514" s="146" t="s">
        <v>1038</v>
      </c>
      <c r="D514" s="146" t="s">
        <v>130</v>
      </c>
      <c r="E514" s="147" t="s">
        <v>1039</v>
      </c>
      <c r="F514" s="148" t="s">
        <v>1040</v>
      </c>
      <c r="G514" s="149" t="s">
        <v>141</v>
      </c>
      <c r="H514" s="150">
        <v>1</v>
      </c>
      <c r="I514" s="151"/>
      <c r="J514" s="152">
        <f>ROUND(I514*H514,2)</f>
        <v>0</v>
      </c>
      <c r="K514" s="153"/>
      <c r="L514" s="34"/>
      <c r="M514" s="154" t="s">
        <v>1</v>
      </c>
      <c r="N514" s="155" t="s">
        <v>43</v>
      </c>
      <c r="O514" s="59"/>
      <c r="P514" s="156">
        <f>O514*H514</f>
        <v>0</v>
      </c>
      <c r="Q514" s="156">
        <v>0</v>
      </c>
      <c r="R514" s="156">
        <f>Q514*H514</f>
        <v>0</v>
      </c>
      <c r="S514" s="156">
        <v>0</v>
      </c>
      <c r="T514" s="157">
        <f>S514*H514</f>
        <v>0</v>
      </c>
      <c r="U514" s="33"/>
      <c r="V514" s="33"/>
      <c r="W514" s="33"/>
      <c r="X514" s="33"/>
      <c r="Y514" s="33"/>
      <c r="Z514" s="33"/>
      <c r="AA514" s="33"/>
      <c r="AB514" s="33"/>
      <c r="AC514" s="33"/>
      <c r="AD514" s="33"/>
      <c r="AE514" s="33"/>
      <c r="AR514" s="158" t="s">
        <v>134</v>
      </c>
      <c r="AT514" s="158" t="s">
        <v>130</v>
      </c>
      <c r="AU514" s="158" t="s">
        <v>88</v>
      </c>
      <c r="AY514" s="18" t="s">
        <v>127</v>
      </c>
      <c r="BE514" s="159">
        <f>IF(N514="základní",J514,0)</f>
        <v>0</v>
      </c>
      <c r="BF514" s="159">
        <f>IF(N514="snížená",J514,0)</f>
        <v>0</v>
      </c>
      <c r="BG514" s="159">
        <f>IF(N514="zákl. přenesená",J514,0)</f>
        <v>0</v>
      </c>
      <c r="BH514" s="159">
        <f>IF(N514="sníž. přenesená",J514,0)</f>
        <v>0</v>
      </c>
      <c r="BI514" s="159">
        <f>IF(N514="nulová",J514,0)</f>
        <v>0</v>
      </c>
      <c r="BJ514" s="18" t="s">
        <v>86</v>
      </c>
      <c r="BK514" s="159">
        <f>ROUND(I514*H514,2)</f>
        <v>0</v>
      </c>
      <c r="BL514" s="18" t="s">
        <v>134</v>
      </c>
      <c r="BM514" s="158" t="s">
        <v>1041</v>
      </c>
    </row>
    <row r="515" spans="1:65" s="2" customFormat="1">
      <c r="A515" s="33"/>
      <c r="B515" s="34"/>
      <c r="C515" s="33"/>
      <c r="D515" s="160" t="s">
        <v>136</v>
      </c>
      <c r="E515" s="33"/>
      <c r="F515" s="161" t="s">
        <v>1040</v>
      </c>
      <c r="G515" s="33"/>
      <c r="H515" s="33"/>
      <c r="I515" s="162"/>
      <c r="J515" s="33"/>
      <c r="K515" s="33"/>
      <c r="L515" s="34"/>
      <c r="M515" s="163"/>
      <c r="N515" s="164"/>
      <c r="O515" s="59"/>
      <c r="P515" s="59"/>
      <c r="Q515" s="59"/>
      <c r="R515" s="59"/>
      <c r="S515" s="59"/>
      <c r="T515" s="60"/>
      <c r="U515" s="33"/>
      <c r="V515" s="33"/>
      <c r="W515" s="33"/>
      <c r="X515" s="33"/>
      <c r="Y515" s="33"/>
      <c r="Z515" s="33"/>
      <c r="AA515" s="33"/>
      <c r="AB515" s="33"/>
      <c r="AC515" s="33"/>
      <c r="AD515" s="33"/>
      <c r="AE515" s="33"/>
      <c r="AT515" s="18" t="s">
        <v>136</v>
      </c>
      <c r="AU515" s="18" t="s">
        <v>88</v>
      </c>
    </row>
    <row r="516" spans="1:65" s="2" customFormat="1" ht="24.2" customHeight="1">
      <c r="A516" s="33"/>
      <c r="B516" s="145"/>
      <c r="C516" s="146" t="s">
        <v>1042</v>
      </c>
      <c r="D516" s="146" t="s">
        <v>130</v>
      </c>
      <c r="E516" s="147" t="s">
        <v>1043</v>
      </c>
      <c r="F516" s="148" t="s">
        <v>1044</v>
      </c>
      <c r="G516" s="149" t="s">
        <v>487</v>
      </c>
      <c r="H516" s="150">
        <v>18</v>
      </c>
      <c r="I516" s="151"/>
      <c r="J516" s="152">
        <f>ROUND(I516*H516,2)</f>
        <v>0</v>
      </c>
      <c r="K516" s="153"/>
      <c r="L516" s="34"/>
      <c r="M516" s="154" t="s">
        <v>1</v>
      </c>
      <c r="N516" s="155" t="s">
        <v>43</v>
      </c>
      <c r="O516" s="59"/>
      <c r="P516" s="156">
        <f>O516*H516</f>
        <v>0</v>
      </c>
      <c r="Q516" s="156">
        <v>0</v>
      </c>
      <c r="R516" s="156">
        <f>Q516*H516</f>
        <v>0</v>
      </c>
      <c r="S516" s="156">
        <v>0</v>
      </c>
      <c r="T516" s="157">
        <f>S516*H516</f>
        <v>0</v>
      </c>
      <c r="U516" s="33"/>
      <c r="V516" s="33"/>
      <c r="W516" s="33"/>
      <c r="X516" s="33"/>
      <c r="Y516" s="33"/>
      <c r="Z516" s="33"/>
      <c r="AA516" s="33"/>
      <c r="AB516" s="33"/>
      <c r="AC516" s="33"/>
      <c r="AD516" s="33"/>
      <c r="AE516" s="33"/>
      <c r="AR516" s="158" t="s">
        <v>134</v>
      </c>
      <c r="AT516" s="158" t="s">
        <v>130</v>
      </c>
      <c r="AU516" s="158" t="s">
        <v>88</v>
      </c>
      <c r="AY516" s="18" t="s">
        <v>127</v>
      </c>
      <c r="BE516" s="159">
        <f>IF(N516="základní",J516,0)</f>
        <v>0</v>
      </c>
      <c r="BF516" s="159">
        <f>IF(N516="snížená",J516,0)</f>
        <v>0</v>
      </c>
      <c r="BG516" s="159">
        <f>IF(N516="zákl. přenesená",J516,0)</f>
        <v>0</v>
      </c>
      <c r="BH516" s="159">
        <f>IF(N516="sníž. přenesená",J516,0)</f>
        <v>0</v>
      </c>
      <c r="BI516" s="159">
        <f>IF(N516="nulová",J516,0)</f>
        <v>0</v>
      </c>
      <c r="BJ516" s="18" t="s">
        <v>86</v>
      </c>
      <c r="BK516" s="159">
        <f>ROUND(I516*H516,2)</f>
        <v>0</v>
      </c>
      <c r="BL516" s="18" t="s">
        <v>134</v>
      </c>
      <c r="BM516" s="158" t="s">
        <v>1045</v>
      </c>
    </row>
    <row r="517" spans="1:65" s="2" customFormat="1" ht="39">
      <c r="A517" s="33"/>
      <c r="B517" s="34"/>
      <c r="C517" s="33"/>
      <c r="D517" s="160" t="s">
        <v>136</v>
      </c>
      <c r="E517" s="33"/>
      <c r="F517" s="161" t="s">
        <v>1046</v>
      </c>
      <c r="G517" s="33"/>
      <c r="H517" s="33"/>
      <c r="I517" s="162"/>
      <c r="J517" s="33"/>
      <c r="K517" s="33"/>
      <c r="L517" s="34"/>
      <c r="M517" s="163"/>
      <c r="N517" s="164"/>
      <c r="O517" s="59"/>
      <c r="P517" s="59"/>
      <c r="Q517" s="59"/>
      <c r="R517" s="59"/>
      <c r="S517" s="59"/>
      <c r="T517" s="60"/>
      <c r="U517" s="33"/>
      <c r="V517" s="33"/>
      <c r="W517" s="33"/>
      <c r="X517" s="33"/>
      <c r="Y517" s="33"/>
      <c r="Z517" s="33"/>
      <c r="AA517" s="33"/>
      <c r="AB517" s="33"/>
      <c r="AC517" s="33"/>
      <c r="AD517" s="33"/>
      <c r="AE517" s="33"/>
      <c r="AT517" s="18" t="s">
        <v>136</v>
      </c>
      <c r="AU517" s="18" t="s">
        <v>88</v>
      </c>
    </row>
    <row r="518" spans="1:65" s="13" customFormat="1">
      <c r="B518" s="181"/>
      <c r="D518" s="160" t="s">
        <v>472</v>
      </c>
      <c r="E518" s="182" t="s">
        <v>1</v>
      </c>
      <c r="F518" s="183" t="s">
        <v>1047</v>
      </c>
      <c r="H518" s="184">
        <v>18</v>
      </c>
      <c r="I518" s="185"/>
      <c r="L518" s="181"/>
      <c r="M518" s="186"/>
      <c r="N518" s="187"/>
      <c r="O518" s="187"/>
      <c r="P518" s="187"/>
      <c r="Q518" s="187"/>
      <c r="R518" s="187"/>
      <c r="S518" s="187"/>
      <c r="T518" s="188"/>
      <c r="AT518" s="182" t="s">
        <v>472</v>
      </c>
      <c r="AU518" s="182" t="s">
        <v>88</v>
      </c>
      <c r="AV518" s="13" t="s">
        <v>88</v>
      </c>
      <c r="AW518" s="13" t="s">
        <v>35</v>
      </c>
      <c r="AX518" s="13" t="s">
        <v>86</v>
      </c>
      <c r="AY518" s="182" t="s">
        <v>127</v>
      </c>
    </row>
    <row r="519" spans="1:65" s="2" customFormat="1" ht="24.2" customHeight="1">
      <c r="A519" s="33"/>
      <c r="B519" s="145"/>
      <c r="C519" s="146" t="s">
        <v>1048</v>
      </c>
      <c r="D519" s="146" t="s">
        <v>130</v>
      </c>
      <c r="E519" s="147" t="s">
        <v>1049</v>
      </c>
      <c r="F519" s="148" t="s">
        <v>1050</v>
      </c>
      <c r="G519" s="149" t="s">
        <v>487</v>
      </c>
      <c r="H519" s="150">
        <v>198</v>
      </c>
      <c r="I519" s="151"/>
      <c r="J519" s="152">
        <f>ROUND(I519*H519,2)</f>
        <v>0</v>
      </c>
      <c r="K519" s="153"/>
      <c r="L519" s="34"/>
      <c r="M519" s="154" t="s">
        <v>1</v>
      </c>
      <c r="N519" s="155" t="s">
        <v>43</v>
      </c>
      <c r="O519" s="59"/>
      <c r="P519" s="156">
        <f>O519*H519</f>
        <v>0</v>
      </c>
      <c r="Q519" s="156">
        <v>0</v>
      </c>
      <c r="R519" s="156">
        <f>Q519*H519</f>
        <v>0</v>
      </c>
      <c r="S519" s="156">
        <v>0</v>
      </c>
      <c r="T519" s="157">
        <f>S519*H519</f>
        <v>0</v>
      </c>
      <c r="U519" s="33"/>
      <c r="V519" s="33"/>
      <c r="W519" s="33"/>
      <c r="X519" s="33"/>
      <c r="Y519" s="33"/>
      <c r="Z519" s="33"/>
      <c r="AA519" s="33"/>
      <c r="AB519" s="33"/>
      <c r="AC519" s="33"/>
      <c r="AD519" s="33"/>
      <c r="AE519" s="33"/>
      <c r="AR519" s="158" t="s">
        <v>134</v>
      </c>
      <c r="AT519" s="158" t="s">
        <v>130</v>
      </c>
      <c r="AU519" s="158" t="s">
        <v>88</v>
      </c>
      <c r="AY519" s="18" t="s">
        <v>127</v>
      </c>
      <c r="BE519" s="159">
        <f>IF(N519="základní",J519,0)</f>
        <v>0</v>
      </c>
      <c r="BF519" s="159">
        <f>IF(N519="snížená",J519,0)</f>
        <v>0</v>
      </c>
      <c r="BG519" s="159">
        <f>IF(N519="zákl. přenesená",J519,0)</f>
        <v>0</v>
      </c>
      <c r="BH519" s="159">
        <f>IF(N519="sníž. přenesená",J519,0)</f>
        <v>0</v>
      </c>
      <c r="BI519" s="159">
        <f>IF(N519="nulová",J519,0)</f>
        <v>0</v>
      </c>
      <c r="BJ519" s="18" t="s">
        <v>86</v>
      </c>
      <c r="BK519" s="159">
        <f>ROUND(I519*H519,2)</f>
        <v>0</v>
      </c>
      <c r="BL519" s="18" t="s">
        <v>134</v>
      </c>
      <c r="BM519" s="158" t="s">
        <v>1051</v>
      </c>
    </row>
    <row r="520" spans="1:65" s="2" customFormat="1" ht="39">
      <c r="A520" s="33"/>
      <c r="B520" s="34"/>
      <c r="C520" s="33"/>
      <c r="D520" s="160" t="s">
        <v>136</v>
      </c>
      <c r="E520" s="33"/>
      <c r="F520" s="161" t="s">
        <v>1052</v>
      </c>
      <c r="G520" s="33"/>
      <c r="H520" s="33"/>
      <c r="I520" s="162"/>
      <c r="J520" s="33"/>
      <c r="K520" s="33"/>
      <c r="L520" s="34"/>
      <c r="M520" s="163"/>
      <c r="N520" s="164"/>
      <c r="O520" s="59"/>
      <c r="P520" s="59"/>
      <c r="Q520" s="59"/>
      <c r="R520" s="59"/>
      <c r="S520" s="59"/>
      <c r="T520" s="60"/>
      <c r="U520" s="33"/>
      <c r="V520" s="33"/>
      <c r="W520" s="33"/>
      <c r="X520" s="33"/>
      <c r="Y520" s="33"/>
      <c r="Z520" s="33"/>
      <c r="AA520" s="33"/>
      <c r="AB520" s="33"/>
      <c r="AC520" s="33"/>
      <c r="AD520" s="33"/>
      <c r="AE520" s="33"/>
      <c r="AT520" s="18" t="s">
        <v>136</v>
      </c>
      <c r="AU520" s="18" t="s">
        <v>88</v>
      </c>
    </row>
    <row r="521" spans="1:65" s="13" customFormat="1">
      <c r="B521" s="181"/>
      <c r="D521" s="160" t="s">
        <v>472</v>
      </c>
      <c r="E521" s="182" t="s">
        <v>1</v>
      </c>
      <c r="F521" s="183" t="s">
        <v>1047</v>
      </c>
      <c r="H521" s="184">
        <v>18</v>
      </c>
      <c r="I521" s="185"/>
      <c r="L521" s="181"/>
      <c r="M521" s="186"/>
      <c r="N521" s="187"/>
      <c r="O521" s="187"/>
      <c r="P521" s="187"/>
      <c r="Q521" s="187"/>
      <c r="R521" s="187"/>
      <c r="S521" s="187"/>
      <c r="T521" s="188"/>
      <c r="AT521" s="182" t="s">
        <v>472</v>
      </c>
      <c r="AU521" s="182" t="s">
        <v>88</v>
      </c>
      <c r="AV521" s="13" t="s">
        <v>88</v>
      </c>
      <c r="AW521" s="13" t="s">
        <v>35</v>
      </c>
      <c r="AX521" s="13" t="s">
        <v>78</v>
      </c>
      <c r="AY521" s="182" t="s">
        <v>127</v>
      </c>
    </row>
    <row r="522" spans="1:65" s="13" customFormat="1">
      <c r="B522" s="181"/>
      <c r="D522" s="160" t="s">
        <v>472</v>
      </c>
      <c r="E522" s="182" t="s">
        <v>1</v>
      </c>
      <c r="F522" s="183" t="s">
        <v>1053</v>
      </c>
      <c r="H522" s="184">
        <v>180</v>
      </c>
      <c r="I522" s="185"/>
      <c r="L522" s="181"/>
      <c r="M522" s="186"/>
      <c r="N522" s="187"/>
      <c r="O522" s="187"/>
      <c r="P522" s="187"/>
      <c r="Q522" s="187"/>
      <c r="R522" s="187"/>
      <c r="S522" s="187"/>
      <c r="T522" s="188"/>
      <c r="AT522" s="182" t="s">
        <v>472</v>
      </c>
      <c r="AU522" s="182" t="s">
        <v>88</v>
      </c>
      <c r="AV522" s="13" t="s">
        <v>88</v>
      </c>
      <c r="AW522" s="13" t="s">
        <v>35</v>
      </c>
      <c r="AX522" s="13" t="s">
        <v>78</v>
      </c>
      <c r="AY522" s="182" t="s">
        <v>127</v>
      </c>
    </row>
    <row r="523" spans="1:65" s="14" customFormat="1">
      <c r="B523" s="189"/>
      <c r="D523" s="160" t="s">
        <v>472</v>
      </c>
      <c r="E523" s="190" t="s">
        <v>1</v>
      </c>
      <c r="F523" s="191" t="s">
        <v>477</v>
      </c>
      <c r="H523" s="192">
        <v>198</v>
      </c>
      <c r="I523" s="193"/>
      <c r="L523" s="189"/>
      <c r="M523" s="194"/>
      <c r="N523" s="195"/>
      <c r="O523" s="195"/>
      <c r="P523" s="195"/>
      <c r="Q523" s="195"/>
      <c r="R523" s="195"/>
      <c r="S523" s="195"/>
      <c r="T523" s="196"/>
      <c r="AT523" s="190" t="s">
        <v>472</v>
      </c>
      <c r="AU523" s="190" t="s">
        <v>88</v>
      </c>
      <c r="AV523" s="14" t="s">
        <v>134</v>
      </c>
      <c r="AW523" s="14" t="s">
        <v>35</v>
      </c>
      <c r="AX523" s="14" t="s">
        <v>86</v>
      </c>
      <c r="AY523" s="190" t="s">
        <v>127</v>
      </c>
    </row>
    <row r="524" spans="1:65" s="2" customFormat="1" ht="16.5" customHeight="1">
      <c r="A524" s="33"/>
      <c r="B524" s="145"/>
      <c r="C524" s="165" t="s">
        <v>1054</v>
      </c>
      <c r="D524" s="165" t="s">
        <v>138</v>
      </c>
      <c r="E524" s="166" t="s">
        <v>1055</v>
      </c>
      <c r="F524" s="167" t="s">
        <v>1056</v>
      </c>
      <c r="G524" s="168" t="s">
        <v>499</v>
      </c>
      <c r="H524" s="169">
        <v>83.215999999999994</v>
      </c>
      <c r="I524" s="170"/>
      <c r="J524" s="171">
        <f>ROUND(I524*H524,2)</f>
        <v>0</v>
      </c>
      <c r="K524" s="172"/>
      <c r="L524" s="173"/>
      <c r="M524" s="174" t="s">
        <v>1</v>
      </c>
      <c r="N524" s="175" t="s">
        <v>43</v>
      </c>
      <c r="O524" s="59"/>
      <c r="P524" s="156">
        <f>O524*H524</f>
        <v>0</v>
      </c>
      <c r="Q524" s="156">
        <v>1</v>
      </c>
      <c r="R524" s="156">
        <f>Q524*H524</f>
        <v>83.215999999999994</v>
      </c>
      <c r="S524" s="156">
        <v>0</v>
      </c>
      <c r="T524" s="157">
        <f>S524*H524</f>
        <v>0</v>
      </c>
      <c r="U524" s="33"/>
      <c r="V524" s="33"/>
      <c r="W524" s="33"/>
      <c r="X524" s="33"/>
      <c r="Y524" s="33"/>
      <c r="Z524" s="33"/>
      <c r="AA524" s="33"/>
      <c r="AB524" s="33"/>
      <c r="AC524" s="33"/>
      <c r="AD524" s="33"/>
      <c r="AE524" s="33"/>
      <c r="AR524" s="158" t="s">
        <v>142</v>
      </c>
      <c r="AT524" s="158" t="s">
        <v>138</v>
      </c>
      <c r="AU524" s="158" t="s">
        <v>88</v>
      </c>
      <c r="AY524" s="18" t="s">
        <v>127</v>
      </c>
      <c r="BE524" s="159">
        <f>IF(N524="základní",J524,0)</f>
        <v>0</v>
      </c>
      <c r="BF524" s="159">
        <f>IF(N524="snížená",J524,0)</f>
        <v>0</v>
      </c>
      <c r="BG524" s="159">
        <f>IF(N524="zákl. přenesená",J524,0)</f>
        <v>0</v>
      </c>
      <c r="BH524" s="159">
        <f>IF(N524="sníž. přenesená",J524,0)</f>
        <v>0</v>
      </c>
      <c r="BI524" s="159">
        <f>IF(N524="nulová",J524,0)</f>
        <v>0</v>
      </c>
      <c r="BJ524" s="18" t="s">
        <v>86</v>
      </c>
      <c r="BK524" s="159">
        <f>ROUND(I524*H524,2)</f>
        <v>0</v>
      </c>
      <c r="BL524" s="18" t="s">
        <v>134</v>
      </c>
      <c r="BM524" s="158" t="s">
        <v>1057</v>
      </c>
    </row>
    <row r="525" spans="1:65" s="2" customFormat="1">
      <c r="A525" s="33"/>
      <c r="B525" s="34"/>
      <c r="C525" s="33"/>
      <c r="D525" s="160" t="s">
        <v>136</v>
      </c>
      <c r="E525" s="33"/>
      <c r="F525" s="161" t="s">
        <v>1056</v>
      </c>
      <c r="G525" s="33"/>
      <c r="H525" s="33"/>
      <c r="I525" s="162"/>
      <c r="J525" s="33"/>
      <c r="K525" s="33"/>
      <c r="L525" s="34"/>
      <c r="M525" s="163"/>
      <c r="N525" s="164"/>
      <c r="O525" s="59"/>
      <c r="P525" s="59"/>
      <c r="Q525" s="59"/>
      <c r="R525" s="59"/>
      <c r="S525" s="59"/>
      <c r="T525" s="60"/>
      <c r="U525" s="33"/>
      <c r="V525" s="33"/>
      <c r="W525" s="33"/>
      <c r="X525" s="33"/>
      <c r="Y525" s="33"/>
      <c r="Z525" s="33"/>
      <c r="AA525" s="33"/>
      <c r="AB525" s="33"/>
      <c r="AC525" s="33"/>
      <c r="AD525" s="33"/>
      <c r="AE525" s="33"/>
      <c r="AT525" s="18" t="s">
        <v>136</v>
      </c>
      <c r="AU525" s="18" t="s">
        <v>88</v>
      </c>
    </row>
    <row r="526" spans="1:65" s="13" customFormat="1">
      <c r="B526" s="181"/>
      <c r="D526" s="160" t="s">
        <v>472</v>
      </c>
      <c r="E526" s="182" t="s">
        <v>1</v>
      </c>
      <c r="F526" s="183" t="s">
        <v>1058</v>
      </c>
      <c r="H526" s="184">
        <v>12.285</v>
      </c>
      <c r="I526" s="185"/>
      <c r="L526" s="181"/>
      <c r="M526" s="186"/>
      <c r="N526" s="187"/>
      <c r="O526" s="187"/>
      <c r="P526" s="187"/>
      <c r="Q526" s="187"/>
      <c r="R526" s="187"/>
      <c r="S526" s="187"/>
      <c r="T526" s="188"/>
      <c r="AT526" s="182" t="s">
        <v>472</v>
      </c>
      <c r="AU526" s="182" t="s">
        <v>88</v>
      </c>
      <c r="AV526" s="13" t="s">
        <v>88</v>
      </c>
      <c r="AW526" s="13" t="s">
        <v>35</v>
      </c>
      <c r="AX526" s="13" t="s">
        <v>78</v>
      </c>
      <c r="AY526" s="182" t="s">
        <v>127</v>
      </c>
    </row>
    <row r="527" spans="1:65" s="13" customFormat="1">
      <c r="B527" s="181"/>
      <c r="D527" s="160" t="s">
        <v>472</v>
      </c>
      <c r="E527" s="182" t="s">
        <v>1</v>
      </c>
      <c r="F527" s="183" t="s">
        <v>1059</v>
      </c>
      <c r="H527" s="184">
        <v>70.2</v>
      </c>
      <c r="I527" s="185"/>
      <c r="L527" s="181"/>
      <c r="M527" s="186"/>
      <c r="N527" s="187"/>
      <c r="O527" s="187"/>
      <c r="P527" s="187"/>
      <c r="Q527" s="187"/>
      <c r="R527" s="187"/>
      <c r="S527" s="187"/>
      <c r="T527" s="188"/>
      <c r="AT527" s="182" t="s">
        <v>472</v>
      </c>
      <c r="AU527" s="182" t="s">
        <v>88</v>
      </c>
      <c r="AV527" s="13" t="s">
        <v>88</v>
      </c>
      <c r="AW527" s="13" t="s">
        <v>35</v>
      </c>
      <c r="AX527" s="13" t="s">
        <v>78</v>
      </c>
      <c r="AY527" s="182" t="s">
        <v>127</v>
      </c>
    </row>
    <row r="528" spans="1:65" s="13" customFormat="1">
      <c r="B528" s="181"/>
      <c r="D528" s="160" t="s">
        <v>472</v>
      </c>
      <c r="E528" s="182" t="s">
        <v>1</v>
      </c>
      <c r="F528" s="183" t="s">
        <v>1060</v>
      </c>
      <c r="H528" s="184">
        <v>0.73099999999999998</v>
      </c>
      <c r="I528" s="185"/>
      <c r="L528" s="181"/>
      <c r="M528" s="186"/>
      <c r="N528" s="187"/>
      <c r="O528" s="187"/>
      <c r="P528" s="187"/>
      <c r="Q528" s="187"/>
      <c r="R528" s="187"/>
      <c r="S528" s="187"/>
      <c r="T528" s="188"/>
      <c r="AT528" s="182" t="s">
        <v>472</v>
      </c>
      <c r="AU528" s="182" t="s">
        <v>88</v>
      </c>
      <c r="AV528" s="13" t="s">
        <v>88</v>
      </c>
      <c r="AW528" s="13" t="s">
        <v>35</v>
      </c>
      <c r="AX528" s="13" t="s">
        <v>78</v>
      </c>
      <c r="AY528" s="182" t="s">
        <v>127</v>
      </c>
    </row>
    <row r="529" spans="1:65" s="14" customFormat="1">
      <c r="B529" s="189"/>
      <c r="D529" s="160" t="s">
        <v>472</v>
      </c>
      <c r="E529" s="190" t="s">
        <v>1</v>
      </c>
      <c r="F529" s="191" t="s">
        <v>477</v>
      </c>
      <c r="H529" s="192">
        <v>83.215999999999994</v>
      </c>
      <c r="I529" s="193"/>
      <c r="L529" s="189"/>
      <c r="M529" s="194"/>
      <c r="N529" s="195"/>
      <c r="O529" s="195"/>
      <c r="P529" s="195"/>
      <c r="Q529" s="195"/>
      <c r="R529" s="195"/>
      <c r="S529" s="195"/>
      <c r="T529" s="196"/>
      <c r="AT529" s="190" t="s">
        <v>472</v>
      </c>
      <c r="AU529" s="190" t="s">
        <v>88</v>
      </c>
      <c r="AV529" s="14" t="s">
        <v>134</v>
      </c>
      <c r="AW529" s="14" t="s">
        <v>35</v>
      </c>
      <c r="AX529" s="14" t="s">
        <v>86</v>
      </c>
      <c r="AY529" s="190" t="s">
        <v>127</v>
      </c>
    </row>
    <row r="530" spans="1:65" s="2" customFormat="1" ht="24.2" customHeight="1">
      <c r="A530" s="33"/>
      <c r="B530" s="145"/>
      <c r="C530" s="146" t="s">
        <v>1061</v>
      </c>
      <c r="D530" s="146" t="s">
        <v>130</v>
      </c>
      <c r="E530" s="147" t="s">
        <v>1062</v>
      </c>
      <c r="F530" s="148" t="s">
        <v>1063</v>
      </c>
      <c r="G530" s="149" t="s">
        <v>133</v>
      </c>
      <c r="H530" s="150">
        <v>41.524999999999999</v>
      </c>
      <c r="I530" s="151"/>
      <c r="J530" s="152">
        <f>ROUND(I530*H530,2)</f>
        <v>0</v>
      </c>
      <c r="K530" s="153"/>
      <c r="L530" s="34"/>
      <c r="M530" s="154" t="s">
        <v>1</v>
      </c>
      <c r="N530" s="155" t="s">
        <v>43</v>
      </c>
      <c r="O530" s="59"/>
      <c r="P530" s="156">
        <f>O530*H530</f>
        <v>0</v>
      </c>
      <c r="Q530" s="156">
        <v>0</v>
      </c>
      <c r="R530" s="156">
        <f>Q530*H530</f>
        <v>0</v>
      </c>
      <c r="S530" s="156">
        <v>0</v>
      </c>
      <c r="T530" s="157">
        <f>S530*H530</f>
        <v>0</v>
      </c>
      <c r="U530" s="33"/>
      <c r="V530" s="33"/>
      <c r="W530" s="33"/>
      <c r="X530" s="33"/>
      <c r="Y530" s="33"/>
      <c r="Z530" s="33"/>
      <c r="AA530" s="33"/>
      <c r="AB530" s="33"/>
      <c r="AC530" s="33"/>
      <c r="AD530" s="33"/>
      <c r="AE530" s="33"/>
      <c r="AR530" s="158" t="s">
        <v>134</v>
      </c>
      <c r="AT530" s="158" t="s">
        <v>130</v>
      </c>
      <c r="AU530" s="158" t="s">
        <v>88</v>
      </c>
      <c r="AY530" s="18" t="s">
        <v>127</v>
      </c>
      <c r="BE530" s="159">
        <f>IF(N530="základní",J530,0)</f>
        <v>0</v>
      </c>
      <c r="BF530" s="159">
        <f>IF(N530="snížená",J530,0)</f>
        <v>0</v>
      </c>
      <c r="BG530" s="159">
        <f>IF(N530="zákl. přenesená",J530,0)</f>
        <v>0</v>
      </c>
      <c r="BH530" s="159">
        <f>IF(N530="sníž. přenesená",J530,0)</f>
        <v>0</v>
      </c>
      <c r="BI530" s="159">
        <f>IF(N530="nulová",J530,0)</f>
        <v>0</v>
      </c>
      <c r="BJ530" s="18" t="s">
        <v>86</v>
      </c>
      <c r="BK530" s="159">
        <f>ROUND(I530*H530,2)</f>
        <v>0</v>
      </c>
      <c r="BL530" s="18" t="s">
        <v>134</v>
      </c>
      <c r="BM530" s="158" t="s">
        <v>1064</v>
      </c>
    </row>
    <row r="531" spans="1:65" s="2" customFormat="1" ht="39">
      <c r="A531" s="33"/>
      <c r="B531" s="34"/>
      <c r="C531" s="33"/>
      <c r="D531" s="160" t="s">
        <v>136</v>
      </c>
      <c r="E531" s="33"/>
      <c r="F531" s="161" t="s">
        <v>1065</v>
      </c>
      <c r="G531" s="33"/>
      <c r="H531" s="33"/>
      <c r="I531" s="162"/>
      <c r="J531" s="33"/>
      <c r="K531" s="33"/>
      <c r="L531" s="34"/>
      <c r="M531" s="163"/>
      <c r="N531" s="164"/>
      <c r="O531" s="59"/>
      <c r="P531" s="59"/>
      <c r="Q531" s="59"/>
      <c r="R531" s="59"/>
      <c r="S531" s="59"/>
      <c r="T531" s="60"/>
      <c r="U531" s="33"/>
      <c r="V531" s="33"/>
      <c r="W531" s="33"/>
      <c r="X531" s="33"/>
      <c r="Y531" s="33"/>
      <c r="Z531" s="33"/>
      <c r="AA531" s="33"/>
      <c r="AB531" s="33"/>
      <c r="AC531" s="33"/>
      <c r="AD531" s="33"/>
      <c r="AE531" s="33"/>
      <c r="AT531" s="18" t="s">
        <v>136</v>
      </c>
      <c r="AU531" s="18" t="s">
        <v>88</v>
      </c>
    </row>
    <row r="532" spans="1:65" s="13" customFormat="1">
      <c r="B532" s="181"/>
      <c r="D532" s="160" t="s">
        <v>472</v>
      </c>
      <c r="E532" s="182" t="s">
        <v>1</v>
      </c>
      <c r="F532" s="183" t="s">
        <v>1066</v>
      </c>
      <c r="H532" s="184">
        <v>15.275</v>
      </c>
      <c r="I532" s="185"/>
      <c r="L532" s="181"/>
      <c r="M532" s="186"/>
      <c r="N532" s="187"/>
      <c r="O532" s="187"/>
      <c r="P532" s="187"/>
      <c r="Q532" s="187"/>
      <c r="R532" s="187"/>
      <c r="S532" s="187"/>
      <c r="T532" s="188"/>
      <c r="AT532" s="182" t="s">
        <v>472</v>
      </c>
      <c r="AU532" s="182" t="s">
        <v>88</v>
      </c>
      <c r="AV532" s="13" t="s">
        <v>88</v>
      </c>
      <c r="AW532" s="13" t="s">
        <v>35</v>
      </c>
      <c r="AX532" s="13" t="s">
        <v>78</v>
      </c>
      <c r="AY532" s="182" t="s">
        <v>127</v>
      </c>
    </row>
    <row r="533" spans="1:65" s="13" customFormat="1" ht="22.5">
      <c r="B533" s="181"/>
      <c r="D533" s="160" t="s">
        <v>472</v>
      </c>
      <c r="E533" s="182" t="s">
        <v>1</v>
      </c>
      <c r="F533" s="183" t="s">
        <v>1067</v>
      </c>
      <c r="H533" s="184">
        <v>26.25</v>
      </c>
      <c r="I533" s="185"/>
      <c r="L533" s="181"/>
      <c r="M533" s="186"/>
      <c r="N533" s="187"/>
      <c r="O533" s="187"/>
      <c r="P533" s="187"/>
      <c r="Q533" s="187"/>
      <c r="R533" s="187"/>
      <c r="S533" s="187"/>
      <c r="T533" s="188"/>
      <c r="AT533" s="182" t="s">
        <v>472</v>
      </c>
      <c r="AU533" s="182" t="s">
        <v>88</v>
      </c>
      <c r="AV533" s="13" t="s">
        <v>88</v>
      </c>
      <c r="AW533" s="13" t="s">
        <v>35</v>
      </c>
      <c r="AX533" s="13" t="s">
        <v>78</v>
      </c>
      <c r="AY533" s="182" t="s">
        <v>127</v>
      </c>
    </row>
    <row r="534" spans="1:65" s="14" customFormat="1">
      <c r="B534" s="189"/>
      <c r="D534" s="160" t="s">
        <v>472</v>
      </c>
      <c r="E534" s="190" t="s">
        <v>1</v>
      </c>
      <c r="F534" s="191" t="s">
        <v>477</v>
      </c>
      <c r="H534" s="192">
        <v>41.524999999999999</v>
      </c>
      <c r="I534" s="193"/>
      <c r="L534" s="189"/>
      <c r="M534" s="194"/>
      <c r="N534" s="195"/>
      <c r="O534" s="195"/>
      <c r="P534" s="195"/>
      <c r="Q534" s="195"/>
      <c r="R534" s="195"/>
      <c r="S534" s="195"/>
      <c r="T534" s="196"/>
      <c r="AT534" s="190" t="s">
        <v>472</v>
      </c>
      <c r="AU534" s="190" t="s">
        <v>88</v>
      </c>
      <c r="AV534" s="14" t="s">
        <v>134</v>
      </c>
      <c r="AW534" s="14" t="s">
        <v>35</v>
      </c>
      <c r="AX534" s="14" t="s">
        <v>86</v>
      </c>
      <c r="AY534" s="190" t="s">
        <v>127</v>
      </c>
    </row>
    <row r="535" spans="1:65" s="2" customFormat="1" ht="24.2" customHeight="1">
      <c r="A535" s="33"/>
      <c r="B535" s="145"/>
      <c r="C535" s="146" t="s">
        <v>1068</v>
      </c>
      <c r="D535" s="146" t="s">
        <v>130</v>
      </c>
      <c r="E535" s="147" t="s">
        <v>1069</v>
      </c>
      <c r="F535" s="148" t="s">
        <v>1070</v>
      </c>
      <c r="G535" s="149" t="s">
        <v>133</v>
      </c>
      <c r="H535" s="150">
        <v>83.825000000000003</v>
      </c>
      <c r="I535" s="151"/>
      <c r="J535" s="152">
        <f>ROUND(I535*H535,2)</f>
        <v>0</v>
      </c>
      <c r="K535" s="153"/>
      <c r="L535" s="34"/>
      <c r="M535" s="154" t="s">
        <v>1</v>
      </c>
      <c r="N535" s="155" t="s">
        <v>43</v>
      </c>
      <c r="O535" s="59"/>
      <c r="P535" s="156">
        <f>O535*H535</f>
        <v>0</v>
      </c>
      <c r="Q535" s="156">
        <v>0</v>
      </c>
      <c r="R535" s="156">
        <f>Q535*H535</f>
        <v>0</v>
      </c>
      <c r="S535" s="156">
        <v>0</v>
      </c>
      <c r="T535" s="157">
        <f>S535*H535</f>
        <v>0</v>
      </c>
      <c r="U535" s="33"/>
      <c r="V535" s="33"/>
      <c r="W535" s="33"/>
      <c r="X535" s="33"/>
      <c r="Y535" s="33"/>
      <c r="Z535" s="33"/>
      <c r="AA535" s="33"/>
      <c r="AB535" s="33"/>
      <c r="AC535" s="33"/>
      <c r="AD535" s="33"/>
      <c r="AE535" s="33"/>
      <c r="AR535" s="158" t="s">
        <v>134</v>
      </c>
      <c r="AT535" s="158" t="s">
        <v>130</v>
      </c>
      <c r="AU535" s="158" t="s">
        <v>88</v>
      </c>
      <c r="AY535" s="18" t="s">
        <v>127</v>
      </c>
      <c r="BE535" s="159">
        <f>IF(N535="základní",J535,0)</f>
        <v>0</v>
      </c>
      <c r="BF535" s="159">
        <f>IF(N535="snížená",J535,0)</f>
        <v>0</v>
      </c>
      <c r="BG535" s="159">
        <f>IF(N535="zákl. přenesená",J535,0)</f>
        <v>0</v>
      </c>
      <c r="BH535" s="159">
        <f>IF(N535="sníž. přenesená",J535,0)</f>
        <v>0</v>
      </c>
      <c r="BI535" s="159">
        <f>IF(N535="nulová",J535,0)</f>
        <v>0</v>
      </c>
      <c r="BJ535" s="18" t="s">
        <v>86</v>
      </c>
      <c r="BK535" s="159">
        <f>ROUND(I535*H535,2)</f>
        <v>0</v>
      </c>
      <c r="BL535" s="18" t="s">
        <v>134</v>
      </c>
      <c r="BM535" s="158" t="s">
        <v>1071</v>
      </c>
    </row>
    <row r="536" spans="1:65" s="2" customFormat="1" ht="39">
      <c r="A536" s="33"/>
      <c r="B536" s="34"/>
      <c r="C536" s="33"/>
      <c r="D536" s="160" t="s">
        <v>136</v>
      </c>
      <c r="E536" s="33"/>
      <c r="F536" s="161" t="s">
        <v>1072</v>
      </c>
      <c r="G536" s="33"/>
      <c r="H536" s="33"/>
      <c r="I536" s="162"/>
      <c r="J536" s="33"/>
      <c r="K536" s="33"/>
      <c r="L536" s="34"/>
      <c r="M536" s="163"/>
      <c r="N536" s="164"/>
      <c r="O536" s="59"/>
      <c r="P536" s="59"/>
      <c r="Q536" s="59"/>
      <c r="R536" s="59"/>
      <c r="S536" s="59"/>
      <c r="T536" s="60"/>
      <c r="U536" s="33"/>
      <c r="V536" s="33"/>
      <c r="W536" s="33"/>
      <c r="X536" s="33"/>
      <c r="Y536" s="33"/>
      <c r="Z536" s="33"/>
      <c r="AA536" s="33"/>
      <c r="AB536" s="33"/>
      <c r="AC536" s="33"/>
      <c r="AD536" s="33"/>
      <c r="AE536" s="33"/>
      <c r="AT536" s="18" t="s">
        <v>136</v>
      </c>
      <c r="AU536" s="18" t="s">
        <v>88</v>
      </c>
    </row>
    <row r="537" spans="1:65" s="13" customFormat="1">
      <c r="B537" s="181"/>
      <c r="D537" s="160" t="s">
        <v>472</v>
      </c>
      <c r="E537" s="182" t="s">
        <v>1</v>
      </c>
      <c r="F537" s="183" t="s">
        <v>1073</v>
      </c>
      <c r="H537" s="184">
        <v>6.3</v>
      </c>
      <c r="I537" s="185"/>
      <c r="L537" s="181"/>
      <c r="M537" s="186"/>
      <c r="N537" s="187"/>
      <c r="O537" s="187"/>
      <c r="P537" s="187"/>
      <c r="Q537" s="187"/>
      <c r="R537" s="187"/>
      <c r="S537" s="187"/>
      <c r="T537" s="188"/>
      <c r="AT537" s="182" t="s">
        <v>472</v>
      </c>
      <c r="AU537" s="182" t="s">
        <v>88</v>
      </c>
      <c r="AV537" s="13" t="s">
        <v>88</v>
      </c>
      <c r="AW537" s="13" t="s">
        <v>35</v>
      </c>
      <c r="AX537" s="13" t="s">
        <v>78</v>
      </c>
      <c r="AY537" s="182" t="s">
        <v>127</v>
      </c>
    </row>
    <row r="538" spans="1:65" s="13" customFormat="1">
      <c r="B538" s="181"/>
      <c r="D538" s="160" t="s">
        <v>472</v>
      </c>
      <c r="E538" s="182" t="s">
        <v>1</v>
      </c>
      <c r="F538" s="183" t="s">
        <v>1074</v>
      </c>
      <c r="H538" s="184">
        <v>36</v>
      </c>
      <c r="I538" s="185"/>
      <c r="L538" s="181"/>
      <c r="M538" s="186"/>
      <c r="N538" s="187"/>
      <c r="O538" s="187"/>
      <c r="P538" s="187"/>
      <c r="Q538" s="187"/>
      <c r="R538" s="187"/>
      <c r="S538" s="187"/>
      <c r="T538" s="188"/>
      <c r="AT538" s="182" t="s">
        <v>472</v>
      </c>
      <c r="AU538" s="182" t="s">
        <v>88</v>
      </c>
      <c r="AV538" s="13" t="s">
        <v>88</v>
      </c>
      <c r="AW538" s="13" t="s">
        <v>35</v>
      </c>
      <c r="AX538" s="13" t="s">
        <v>78</v>
      </c>
      <c r="AY538" s="182" t="s">
        <v>127</v>
      </c>
    </row>
    <row r="539" spans="1:65" s="13" customFormat="1">
      <c r="B539" s="181"/>
      <c r="D539" s="160" t="s">
        <v>472</v>
      </c>
      <c r="E539" s="182" t="s">
        <v>1</v>
      </c>
      <c r="F539" s="183" t="s">
        <v>1075</v>
      </c>
      <c r="H539" s="184">
        <v>15.275</v>
      </c>
      <c r="I539" s="185"/>
      <c r="L539" s="181"/>
      <c r="M539" s="186"/>
      <c r="N539" s="187"/>
      <c r="O539" s="187"/>
      <c r="P539" s="187"/>
      <c r="Q539" s="187"/>
      <c r="R539" s="187"/>
      <c r="S539" s="187"/>
      <c r="T539" s="188"/>
      <c r="AT539" s="182" t="s">
        <v>472</v>
      </c>
      <c r="AU539" s="182" t="s">
        <v>88</v>
      </c>
      <c r="AV539" s="13" t="s">
        <v>88</v>
      </c>
      <c r="AW539" s="13" t="s">
        <v>35</v>
      </c>
      <c r="AX539" s="13" t="s">
        <v>78</v>
      </c>
      <c r="AY539" s="182" t="s">
        <v>127</v>
      </c>
    </row>
    <row r="540" spans="1:65" s="13" customFormat="1" ht="22.5">
      <c r="B540" s="181"/>
      <c r="D540" s="160" t="s">
        <v>472</v>
      </c>
      <c r="E540" s="182" t="s">
        <v>1</v>
      </c>
      <c r="F540" s="183" t="s">
        <v>1076</v>
      </c>
      <c r="H540" s="184">
        <v>26.25</v>
      </c>
      <c r="I540" s="185"/>
      <c r="L540" s="181"/>
      <c r="M540" s="186"/>
      <c r="N540" s="187"/>
      <c r="O540" s="187"/>
      <c r="P540" s="187"/>
      <c r="Q540" s="187"/>
      <c r="R540" s="187"/>
      <c r="S540" s="187"/>
      <c r="T540" s="188"/>
      <c r="AT540" s="182" t="s">
        <v>472</v>
      </c>
      <c r="AU540" s="182" t="s">
        <v>88</v>
      </c>
      <c r="AV540" s="13" t="s">
        <v>88</v>
      </c>
      <c r="AW540" s="13" t="s">
        <v>35</v>
      </c>
      <c r="AX540" s="13" t="s">
        <v>78</v>
      </c>
      <c r="AY540" s="182" t="s">
        <v>127</v>
      </c>
    </row>
    <row r="541" spans="1:65" s="14" customFormat="1">
      <c r="B541" s="189"/>
      <c r="D541" s="160" t="s">
        <v>472</v>
      </c>
      <c r="E541" s="190" t="s">
        <v>1</v>
      </c>
      <c r="F541" s="191" t="s">
        <v>477</v>
      </c>
      <c r="H541" s="192">
        <v>83.825000000000003</v>
      </c>
      <c r="I541" s="193"/>
      <c r="L541" s="189"/>
      <c r="M541" s="194"/>
      <c r="N541" s="195"/>
      <c r="O541" s="195"/>
      <c r="P541" s="195"/>
      <c r="Q541" s="195"/>
      <c r="R541" s="195"/>
      <c r="S541" s="195"/>
      <c r="T541" s="196"/>
      <c r="AT541" s="190" t="s">
        <v>472</v>
      </c>
      <c r="AU541" s="190" t="s">
        <v>88</v>
      </c>
      <c r="AV541" s="14" t="s">
        <v>134</v>
      </c>
      <c r="AW541" s="14" t="s">
        <v>35</v>
      </c>
      <c r="AX541" s="14" t="s">
        <v>86</v>
      </c>
      <c r="AY541" s="190" t="s">
        <v>127</v>
      </c>
    </row>
    <row r="542" spans="1:65" s="2" customFormat="1" ht="16.5" customHeight="1">
      <c r="A542" s="33"/>
      <c r="B542" s="145"/>
      <c r="C542" s="146" t="s">
        <v>1077</v>
      </c>
      <c r="D542" s="146" t="s">
        <v>130</v>
      </c>
      <c r="E542" s="147" t="s">
        <v>1078</v>
      </c>
      <c r="F542" s="148" t="s">
        <v>1079</v>
      </c>
      <c r="G542" s="149" t="s">
        <v>487</v>
      </c>
      <c r="H542" s="150">
        <v>885</v>
      </c>
      <c r="I542" s="151"/>
      <c r="J542" s="152">
        <f>ROUND(I542*H542,2)</f>
        <v>0</v>
      </c>
      <c r="K542" s="153"/>
      <c r="L542" s="34"/>
      <c r="M542" s="154" t="s">
        <v>1</v>
      </c>
      <c r="N542" s="155" t="s">
        <v>43</v>
      </c>
      <c r="O542" s="59"/>
      <c r="P542" s="156">
        <f>O542*H542</f>
        <v>0</v>
      </c>
      <c r="Q542" s="156">
        <v>0</v>
      </c>
      <c r="R542" s="156">
        <f>Q542*H542</f>
        <v>0</v>
      </c>
      <c r="S542" s="156">
        <v>0</v>
      </c>
      <c r="T542" s="157">
        <f>S542*H542</f>
        <v>0</v>
      </c>
      <c r="U542" s="33"/>
      <c r="V542" s="33"/>
      <c r="W542" s="33"/>
      <c r="X542" s="33"/>
      <c r="Y542" s="33"/>
      <c r="Z542" s="33"/>
      <c r="AA542" s="33"/>
      <c r="AB542" s="33"/>
      <c r="AC542" s="33"/>
      <c r="AD542" s="33"/>
      <c r="AE542" s="33"/>
      <c r="AR542" s="158" t="s">
        <v>134</v>
      </c>
      <c r="AT542" s="158" t="s">
        <v>130</v>
      </c>
      <c r="AU542" s="158" t="s">
        <v>88</v>
      </c>
      <c r="AY542" s="18" t="s">
        <v>127</v>
      </c>
      <c r="BE542" s="159">
        <f>IF(N542="základní",J542,0)</f>
        <v>0</v>
      </c>
      <c r="BF542" s="159">
        <f>IF(N542="snížená",J542,0)</f>
        <v>0</v>
      </c>
      <c r="BG542" s="159">
        <f>IF(N542="zákl. přenesená",J542,0)</f>
        <v>0</v>
      </c>
      <c r="BH542" s="159">
        <f>IF(N542="sníž. přenesená",J542,0)</f>
        <v>0</v>
      </c>
      <c r="BI542" s="159">
        <f>IF(N542="nulová",J542,0)</f>
        <v>0</v>
      </c>
      <c r="BJ542" s="18" t="s">
        <v>86</v>
      </c>
      <c r="BK542" s="159">
        <f>ROUND(I542*H542,2)</f>
        <v>0</v>
      </c>
      <c r="BL542" s="18" t="s">
        <v>134</v>
      </c>
      <c r="BM542" s="158" t="s">
        <v>1080</v>
      </c>
    </row>
    <row r="543" spans="1:65" s="2" customFormat="1" ht="29.25">
      <c r="A543" s="33"/>
      <c r="B543" s="34"/>
      <c r="C543" s="33"/>
      <c r="D543" s="160" t="s">
        <v>136</v>
      </c>
      <c r="E543" s="33"/>
      <c r="F543" s="161" t="s">
        <v>1081</v>
      </c>
      <c r="G543" s="33"/>
      <c r="H543" s="33"/>
      <c r="I543" s="162"/>
      <c r="J543" s="33"/>
      <c r="K543" s="33"/>
      <c r="L543" s="34"/>
      <c r="M543" s="163"/>
      <c r="N543" s="164"/>
      <c r="O543" s="59"/>
      <c r="P543" s="59"/>
      <c r="Q543" s="59"/>
      <c r="R543" s="59"/>
      <c r="S543" s="59"/>
      <c r="T543" s="60"/>
      <c r="U543" s="33"/>
      <c r="V543" s="33"/>
      <c r="W543" s="33"/>
      <c r="X543" s="33"/>
      <c r="Y543" s="33"/>
      <c r="Z543" s="33"/>
      <c r="AA543" s="33"/>
      <c r="AB543" s="33"/>
      <c r="AC543" s="33"/>
      <c r="AD543" s="33"/>
      <c r="AE543" s="33"/>
      <c r="AT543" s="18" t="s">
        <v>136</v>
      </c>
      <c r="AU543" s="18" t="s">
        <v>88</v>
      </c>
    </row>
    <row r="544" spans="1:65" s="2" customFormat="1" ht="16.5" customHeight="1">
      <c r="A544" s="33"/>
      <c r="B544" s="145"/>
      <c r="C544" s="146" t="s">
        <v>1082</v>
      </c>
      <c r="D544" s="146" t="s">
        <v>130</v>
      </c>
      <c r="E544" s="147" t="s">
        <v>1083</v>
      </c>
      <c r="F544" s="148" t="s">
        <v>1084</v>
      </c>
      <c r="G544" s="149" t="s">
        <v>499</v>
      </c>
      <c r="H544" s="150">
        <v>6.5910000000000002</v>
      </c>
      <c r="I544" s="151"/>
      <c r="J544" s="152">
        <f>ROUND(I544*H544,2)</f>
        <v>0</v>
      </c>
      <c r="K544" s="153"/>
      <c r="L544" s="34"/>
      <c r="M544" s="154" t="s">
        <v>1</v>
      </c>
      <c r="N544" s="155" t="s">
        <v>43</v>
      </c>
      <c r="O544" s="59"/>
      <c r="P544" s="156">
        <f>O544*H544</f>
        <v>0</v>
      </c>
      <c r="Q544" s="156">
        <v>0</v>
      </c>
      <c r="R544" s="156">
        <f>Q544*H544</f>
        <v>0</v>
      </c>
      <c r="S544" s="156">
        <v>0</v>
      </c>
      <c r="T544" s="157">
        <f>S544*H544</f>
        <v>0</v>
      </c>
      <c r="U544" s="33"/>
      <c r="V544" s="33"/>
      <c r="W544" s="33"/>
      <c r="X544" s="33"/>
      <c r="Y544" s="33"/>
      <c r="Z544" s="33"/>
      <c r="AA544" s="33"/>
      <c r="AB544" s="33"/>
      <c r="AC544" s="33"/>
      <c r="AD544" s="33"/>
      <c r="AE544" s="33"/>
      <c r="AR544" s="158" t="s">
        <v>134</v>
      </c>
      <c r="AT544" s="158" t="s">
        <v>130</v>
      </c>
      <c r="AU544" s="158" t="s">
        <v>88</v>
      </c>
      <c r="AY544" s="18" t="s">
        <v>127</v>
      </c>
      <c r="BE544" s="159">
        <f>IF(N544="základní",J544,0)</f>
        <v>0</v>
      </c>
      <c r="BF544" s="159">
        <f>IF(N544="snížená",J544,0)</f>
        <v>0</v>
      </c>
      <c r="BG544" s="159">
        <f>IF(N544="zákl. přenesená",J544,0)</f>
        <v>0</v>
      </c>
      <c r="BH544" s="159">
        <f>IF(N544="sníž. přenesená",J544,0)</f>
        <v>0</v>
      </c>
      <c r="BI544" s="159">
        <f>IF(N544="nulová",J544,0)</f>
        <v>0</v>
      </c>
      <c r="BJ544" s="18" t="s">
        <v>86</v>
      </c>
      <c r="BK544" s="159">
        <f>ROUND(I544*H544,2)</f>
        <v>0</v>
      </c>
      <c r="BL544" s="18" t="s">
        <v>134</v>
      </c>
      <c r="BM544" s="158" t="s">
        <v>1085</v>
      </c>
    </row>
    <row r="545" spans="1:65" s="2" customFormat="1" ht="29.25">
      <c r="A545" s="33"/>
      <c r="B545" s="34"/>
      <c r="C545" s="33"/>
      <c r="D545" s="160" t="s">
        <v>136</v>
      </c>
      <c r="E545" s="33"/>
      <c r="F545" s="161" t="s">
        <v>1086</v>
      </c>
      <c r="G545" s="33"/>
      <c r="H545" s="33"/>
      <c r="I545" s="162"/>
      <c r="J545" s="33"/>
      <c r="K545" s="33"/>
      <c r="L545" s="34"/>
      <c r="M545" s="163"/>
      <c r="N545" s="164"/>
      <c r="O545" s="59"/>
      <c r="P545" s="59"/>
      <c r="Q545" s="59"/>
      <c r="R545" s="59"/>
      <c r="S545" s="59"/>
      <c r="T545" s="60"/>
      <c r="U545" s="33"/>
      <c r="V545" s="33"/>
      <c r="W545" s="33"/>
      <c r="X545" s="33"/>
      <c r="Y545" s="33"/>
      <c r="Z545" s="33"/>
      <c r="AA545" s="33"/>
      <c r="AB545" s="33"/>
      <c r="AC545" s="33"/>
      <c r="AD545" s="33"/>
      <c r="AE545" s="33"/>
      <c r="AT545" s="18" t="s">
        <v>136</v>
      </c>
      <c r="AU545" s="18" t="s">
        <v>88</v>
      </c>
    </row>
    <row r="546" spans="1:65" s="13" customFormat="1">
      <c r="B546" s="181"/>
      <c r="D546" s="160" t="s">
        <v>472</v>
      </c>
      <c r="E546" s="182" t="s">
        <v>1</v>
      </c>
      <c r="F546" s="183" t="s">
        <v>1087</v>
      </c>
      <c r="H546" s="184">
        <v>6.5910000000000002</v>
      </c>
      <c r="I546" s="185"/>
      <c r="L546" s="181"/>
      <c r="M546" s="186"/>
      <c r="N546" s="187"/>
      <c r="O546" s="187"/>
      <c r="P546" s="187"/>
      <c r="Q546" s="187"/>
      <c r="R546" s="187"/>
      <c r="S546" s="187"/>
      <c r="T546" s="188"/>
      <c r="AT546" s="182" t="s">
        <v>472</v>
      </c>
      <c r="AU546" s="182" t="s">
        <v>88</v>
      </c>
      <c r="AV546" s="13" t="s">
        <v>88</v>
      </c>
      <c r="AW546" s="13" t="s">
        <v>35</v>
      </c>
      <c r="AX546" s="13" t="s">
        <v>86</v>
      </c>
      <c r="AY546" s="182" t="s">
        <v>127</v>
      </c>
    </row>
    <row r="547" spans="1:65" s="2" customFormat="1" ht="24.2" customHeight="1">
      <c r="A547" s="33"/>
      <c r="B547" s="145"/>
      <c r="C547" s="146" t="s">
        <v>1088</v>
      </c>
      <c r="D547" s="146" t="s">
        <v>130</v>
      </c>
      <c r="E547" s="147" t="s">
        <v>1089</v>
      </c>
      <c r="F547" s="148" t="s">
        <v>1090</v>
      </c>
      <c r="G547" s="149" t="s">
        <v>499</v>
      </c>
      <c r="H547" s="150">
        <v>89.141000000000005</v>
      </c>
      <c r="I547" s="151"/>
      <c r="J547" s="152">
        <f>ROUND(I547*H547,2)</f>
        <v>0</v>
      </c>
      <c r="K547" s="153"/>
      <c r="L547" s="34"/>
      <c r="M547" s="154" t="s">
        <v>1</v>
      </c>
      <c r="N547" s="155" t="s">
        <v>43</v>
      </c>
      <c r="O547" s="59"/>
      <c r="P547" s="156">
        <f>O547*H547</f>
        <v>0</v>
      </c>
      <c r="Q547" s="156">
        <v>0</v>
      </c>
      <c r="R547" s="156">
        <f>Q547*H547</f>
        <v>0</v>
      </c>
      <c r="S547" s="156">
        <v>0</v>
      </c>
      <c r="T547" s="157">
        <f>S547*H547</f>
        <v>0</v>
      </c>
      <c r="U547" s="33"/>
      <c r="V547" s="33"/>
      <c r="W547" s="33"/>
      <c r="X547" s="33"/>
      <c r="Y547" s="33"/>
      <c r="Z547" s="33"/>
      <c r="AA547" s="33"/>
      <c r="AB547" s="33"/>
      <c r="AC547" s="33"/>
      <c r="AD547" s="33"/>
      <c r="AE547" s="33"/>
      <c r="AR547" s="158" t="s">
        <v>134</v>
      </c>
      <c r="AT547" s="158" t="s">
        <v>130</v>
      </c>
      <c r="AU547" s="158" t="s">
        <v>88</v>
      </c>
      <c r="AY547" s="18" t="s">
        <v>127</v>
      </c>
      <c r="BE547" s="159">
        <f>IF(N547="základní",J547,0)</f>
        <v>0</v>
      </c>
      <c r="BF547" s="159">
        <f>IF(N547="snížená",J547,0)</f>
        <v>0</v>
      </c>
      <c r="BG547" s="159">
        <f>IF(N547="zákl. přenesená",J547,0)</f>
        <v>0</v>
      </c>
      <c r="BH547" s="159">
        <f>IF(N547="sníž. přenesená",J547,0)</f>
        <v>0</v>
      </c>
      <c r="BI547" s="159">
        <f>IF(N547="nulová",J547,0)</f>
        <v>0</v>
      </c>
      <c r="BJ547" s="18" t="s">
        <v>86</v>
      </c>
      <c r="BK547" s="159">
        <f>ROUND(I547*H547,2)</f>
        <v>0</v>
      </c>
      <c r="BL547" s="18" t="s">
        <v>134</v>
      </c>
      <c r="BM547" s="158" t="s">
        <v>1091</v>
      </c>
    </row>
    <row r="548" spans="1:65" s="2" customFormat="1" ht="48.75">
      <c r="A548" s="33"/>
      <c r="B548" s="34"/>
      <c r="C548" s="33"/>
      <c r="D548" s="160" t="s">
        <v>136</v>
      </c>
      <c r="E548" s="33"/>
      <c r="F548" s="161" t="s">
        <v>1092</v>
      </c>
      <c r="G548" s="33"/>
      <c r="H548" s="33"/>
      <c r="I548" s="162"/>
      <c r="J548" s="33"/>
      <c r="K548" s="33"/>
      <c r="L548" s="34"/>
      <c r="M548" s="163"/>
      <c r="N548" s="164"/>
      <c r="O548" s="59"/>
      <c r="P548" s="59"/>
      <c r="Q548" s="59"/>
      <c r="R548" s="59"/>
      <c r="S548" s="59"/>
      <c r="T548" s="60"/>
      <c r="U548" s="33"/>
      <c r="V548" s="33"/>
      <c r="W548" s="33"/>
      <c r="X548" s="33"/>
      <c r="Y548" s="33"/>
      <c r="Z548" s="33"/>
      <c r="AA548" s="33"/>
      <c r="AB548" s="33"/>
      <c r="AC548" s="33"/>
      <c r="AD548" s="33"/>
      <c r="AE548" s="33"/>
      <c r="AT548" s="18" t="s">
        <v>136</v>
      </c>
      <c r="AU548" s="18" t="s">
        <v>88</v>
      </c>
    </row>
    <row r="549" spans="1:65" s="13" customFormat="1">
      <c r="B549" s="181"/>
      <c r="D549" s="160" t="s">
        <v>472</v>
      </c>
      <c r="E549" s="182" t="s">
        <v>1</v>
      </c>
      <c r="F549" s="183" t="s">
        <v>1093</v>
      </c>
      <c r="H549" s="184">
        <v>47.84</v>
      </c>
      <c r="I549" s="185"/>
      <c r="L549" s="181"/>
      <c r="M549" s="186"/>
      <c r="N549" s="187"/>
      <c r="O549" s="187"/>
      <c r="P549" s="187"/>
      <c r="Q549" s="187"/>
      <c r="R549" s="187"/>
      <c r="S549" s="187"/>
      <c r="T549" s="188"/>
      <c r="AT549" s="182" t="s">
        <v>472</v>
      </c>
      <c r="AU549" s="182" t="s">
        <v>88</v>
      </c>
      <c r="AV549" s="13" t="s">
        <v>88</v>
      </c>
      <c r="AW549" s="13" t="s">
        <v>35</v>
      </c>
      <c r="AX549" s="13" t="s">
        <v>78</v>
      </c>
      <c r="AY549" s="182" t="s">
        <v>127</v>
      </c>
    </row>
    <row r="550" spans="1:65" s="13" customFormat="1">
      <c r="B550" s="181"/>
      <c r="D550" s="160" t="s">
        <v>472</v>
      </c>
      <c r="E550" s="182" t="s">
        <v>1</v>
      </c>
      <c r="F550" s="183" t="s">
        <v>1094</v>
      </c>
      <c r="H550" s="184">
        <v>27.26</v>
      </c>
      <c r="I550" s="185"/>
      <c r="L550" s="181"/>
      <c r="M550" s="186"/>
      <c r="N550" s="187"/>
      <c r="O550" s="187"/>
      <c r="P550" s="187"/>
      <c r="Q550" s="187"/>
      <c r="R550" s="187"/>
      <c r="S550" s="187"/>
      <c r="T550" s="188"/>
      <c r="AT550" s="182" t="s">
        <v>472</v>
      </c>
      <c r="AU550" s="182" t="s">
        <v>88</v>
      </c>
      <c r="AV550" s="13" t="s">
        <v>88</v>
      </c>
      <c r="AW550" s="13" t="s">
        <v>35</v>
      </c>
      <c r="AX550" s="13" t="s">
        <v>78</v>
      </c>
      <c r="AY550" s="182" t="s">
        <v>127</v>
      </c>
    </row>
    <row r="551" spans="1:65" s="13" customFormat="1">
      <c r="B551" s="181"/>
      <c r="D551" s="160" t="s">
        <v>472</v>
      </c>
      <c r="E551" s="182" t="s">
        <v>1</v>
      </c>
      <c r="F551" s="183" t="s">
        <v>1095</v>
      </c>
      <c r="H551" s="184">
        <v>14.041</v>
      </c>
      <c r="I551" s="185"/>
      <c r="L551" s="181"/>
      <c r="M551" s="186"/>
      <c r="N551" s="187"/>
      <c r="O551" s="187"/>
      <c r="P551" s="187"/>
      <c r="Q551" s="187"/>
      <c r="R551" s="187"/>
      <c r="S551" s="187"/>
      <c r="T551" s="188"/>
      <c r="AT551" s="182" t="s">
        <v>472</v>
      </c>
      <c r="AU551" s="182" t="s">
        <v>88</v>
      </c>
      <c r="AV551" s="13" t="s">
        <v>88</v>
      </c>
      <c r="AW551" s="13" t="s">
        <v>35</v>
      </c>
      <c r="AX551" s="13" t="s">
        <v>78</v>
      </c>
      <c r="AY551" s="182" t="s">
        <v>127</v>
      </c>
    </row>
    <row r="552" spans="1:65" s="14" customFormat="1">
      <c r="B552" s="189"/>
      <c r="D552" s="160" t="s">
        <v>472</v>
      </c>
      <c r="E552" s="190" t="s">
        <v>1</v>
      </c>
      <c r="F552" s="191" t="s">
        <v>477</v>
      </c>
      <c r="H552" s="192">
        <v>89.141000000000005</v>
      </c>
      <c r="I552" s="193"/>
      <c r="L552" s="189"/>
      <c r="M552" s="194"/>
      <c r="N552" s="195"/>
      <c r="O552" s="195"/>
      <c r="P552" s="195"/>
      <c r="Q552" s="195"/>
      <c r="R552" s="195"/>
      <c r="S552" s="195"/>
      <c r="T552" s="196"/>
      <c r="AT552" s="190" t="s">
        <v>472</v>
      </c>
      <c r="AU552" s="190" t="s">
        <v>88</v>
      </c>
      <c r="AV552" s="14" t="s">
        <v>134</v>
      </c>
      <c r="AW552" s="14" t="s">
        <v>35</v>
      </c>
      <c r="AX552" s="14" t="s">
        <v>86</v>
      </c>
      <c r="AY552" s="190" t="s">
        <v>127</v>
      </c>
    </row>
    <row r="553" spans="1:65" s="2" customFormat="1" ht="21.75" customHeight="1">
      <c r="A553" s="33"/>
      <c r="B553" s="145"/>
      <c r="C553" s="146" t="s">
        <v>1096</v>
      </c>
      <c r="D553" s="146" t="s">
        <v>130</v>
      </c>
      <c r="E553" s="147" t="s">
        <v>1097</v>
      </c>
      <c r="F553" s="148" t="s">
        <v>1098</v>
      </c>
      <c r="G553" s="149" t="s">
        <v>499</v>
      </c>
      <c r="H553" s="150">
        <v>181.70500000000001</v>
      </c>
      <c r="I553" s="151"/>
      <c r="J553" s="152">
        <f>ROUND(I553*H553,2)</f>
        <v>0</v>
      </c>
      <c r="K553" s="153"/>
      <c r="L553" s="34"/>
      <c r="M553" s="154" t="s">
        <v>1</v>
      </c>
      <c r="N553" s="155" t="s">
        <v>43</v>
      </c>
      <c r="O553" s="59"/>
      <c r="P553" s="156">
        <f>O553*H553</f>
        <v>0</v>
      </c>
      <c r="Q553" s="156">
        <v>0</v>
      </c>
      <c r="R553" s="156">
        <f>Q553*H553</f>
        <v>0</v>
      </c>
      <c r="S553" s="156">
        <v>0</v>
      </c>
      <c r="T553" s="157">
        <f>S553*H553</f>
        <v>0</v>
      </c>
      <c r="U553" s="33"/>
      <c r="V553" s="33"/>
      <c r="W553" s="33"/>
      <c r="X553" s="33"/>
      <c r="Y553" s="33"/>
      <c r="Z553" s="33"/>
      <c r="AA553" s="33"/>
      <c r="AB553" s="33"/>
      <c r="AC553" s="33"/>
      <c r="AD553" s="33"/>
      <c r="AE553" s="33"/>
      <c r="AR553" s="158" t="s">
        <v>134</v>
      </c>
      <c r="AT553" s="158" t="s">
        <v>130</v>
      </c>
      <c r="AU553" s="158" t="s">
        <v>88</v>
      </c>
      <c r="AY553" s="18" t="s">
        <v>127</v>
      </c>
      <c r="BE553" s="159">
        <f>IF(N553="základní",J553,0)</f>
        <v>0</v>
      </c>
      <c r="BF553" s="159">
        <f>IF(N553="snížená",J553,0)</f>
        <v>0</v>
      </c>
      <c r="BG553" s="159">
        <f>IF(N553="zákl. přenesená",J553,0)</f>
        <v>0</v>
      </c>
      <c r="BH553" s="159">
        <f>IF(N553="sníž. přenesená",J553,0)</f>
        <v>0</v>
      </c>
      <c r="BI553" s="159">
        <f>IF(N553="nulová",J553,0)</f>
        <v>0</v>
      </c>
      <c r="BJ553" s="18" t="s">
        <v>86</v>
      </c>
      <c r="BK553" s="159">
        <f>ROUND(I553*H553,2)</f>
        <v>0</v>
      </c>
      <c r="BL553" s="18" t="s">
        <v>134</v>
      </c>
      <c r="BM553" s="158" t="s">
        <v>1099</v>
      </c>
    </row>
    <row r="554" spans="1:65" s="2" customFormat="1" ht="48.75">
      <c r="A554" s="33"/>
      <c r="B554" s="34"/>
      <c r="C554" s="33"/>
      <c r="D554" s="160" t="s">
        <v>136</v>
      </c>
      <c r="E554" s="33"/>
      <c r="F554" s="161" t="s">
        <v>1100</v>
      </c>
      <c r="G554" s="33"/>
      <c r="H554" s="33"/>
      <c r="I554" s="162"/>
      <c r="J554" s="33"/>
      <c r="K554" s="33"/>
      <c r="L554" s="34"/>
      <c r="M554" s="163"/>
      <c r="N554" s="164"/>
      <c r="O554" s="59"/>
      <c r="P554" s="59"/>
      <c r="Q554" s="59"/>
      <c r="R554" s="59"/>
      <c r="S554" s="59"/>
      <c r="T554" s="60"/>
      <c r="U554" s="33"/>
      <c r="V554" s="33"/>
      <c r="W554" s="33"/>
      <c r="X554" s="33"/>
      <c r="Y554" s="33"/>
      <c r="Z554" s="33"/>
      <c r="AA554" s="33"/>
      <c r="AB554" s="33"/>
      <c r="AC554" s="33"/>
      <c r="AD554" s="33"/>
      <c r="AE554" s="33"/>
      <c r="AT554" s="18" t="s">
        <v>136</v>
      </c>
      <c r="AU554" s="18" t="s">
        <v>88</v>
      </c>
    </row>
    <row r="555" spans="1:65" s="13" customFormat="1">
      <c r="B555" s="181"/>
      <c r="D555" s="160" t="s">
        <v>472</v>
      </c>
      <c r="E555" s="182" t="s">
        <v>1</v>
      </c>
      <c r="F555" s="183" t="s">
        <v>1101</v>
      </c>
      <c r="H555" s="184">
        <v>56.152000000000001</v>
      </c>
      <c r="I555" s="185"/>
      <c r="L555" s="181"/>
      <c r="M555" s="186"/>
      <c r="N555" s="187"/>
      <c r="O555" s="187"/>
      <c r="P555" s="187"/>
      <c r="Q555" s="187"/>
      <c r="R555" s="187"/>
      <c r="S555" s="187"/>
      <c r="T555" s="188"/>
      <c r="AT555" s="182" t="s">
        <v>472</v>
      </c>
      <c r="AU555" s="182" t="s">
        <v>88</v>
      </c>
      <c r="AV555" s="13" t="s">
        <v>88</v>
      </c>
      <c r="AW555" s="13" t="s">
        <v>35</v>
      </c>
      <c r="AX555" s="13" t="s">
        <v>78</v>
      </c>
      <c r="AY555" s="182" t="s">
        <v>127</v>
      </c>
    </row>
    <row r="556" spans="1:65" s="13" customFormat="1">
      <c r="B556" s="181"/>
      <c r="D556" s="160" t="s">
        <v>472</v>
      </c>
      <c r="E556" s="182" t="s">
        <v>1</v>
      </c>
      <c r="F556" s="183" t="s">
        <v>1102</v>
      </c>
      <c r="H556" s="184">
        <v>55.387999999999998</v>
      </c>
      <c r="I556" s="185"/>
      <c r="L556" s="181"/>
      <c r="M556" s="186"/>
      <c r="N556" s="187"/>
      <c r="O556" s="187"/>
      <c r="P556" s="187"/>
      <c r="Q556" s="187"/>
      <c r="R556" s="187"/>
      <c r="S556" s="187"/>
      <c r="T556" s="188"/>
      <c r="AT556" s="182" t="s">
        <v>472</v>
      </c>
      <c r="AU556" s="182" t="s">
        <v>88</v>
      </c>
      <c r="AV556" s="13" t="s">
        <v>88</v>
      </c>
      <c r="AW556" s="13" t="s">
        <v>35</v>
      </c>
      <c r="AX556" s="13" t="s">
        <v>78</v>
      </c>
      <c r="AY556" s="182" t="s">
        <v>127</v>
      </c>
    </row>
    <row r="557" spans="1:65" s="13" customFormat="1">
      <c r="B557" s="181"/>
      <c r="D557" s="160" t="s">
        <v>472</v>
      </c>
      <c r="E557" s="182" t="s">
        <v>1</v>
      </c>
      <c r="F557" s="183" t="s">
        <v>1103</v>
      </c>
      <c r="H557" s="184">
        <v>70.165000000000006</v>
      </c>
      <c r="I557" s="185"/>
      <c r="L557" s="181"/>
      <c r="M557" s="186"/>
      <c r="N557" s="187"/>
      <c r="O557" s="187"/>
      <c r="P557" s="187"/>
      <c r="Q557" s="187"/>
      <c r="R557" s="187"/>
      <c r="S557" s="187"/>
      <c r="T557" s="188"/>
      <c r="AT557" s="182" t="s">
        <v>472</v>
      </c>
      <c r="AU557" s="182" t="s">
        <v>88</v>
      </c>
      <c r="AV557" s="13" t="s">
        <v>88</v>
      </c>
      <c r="AW557" s="13" t="s">
        <v>35</v>
      </c>
      <c r="AX557" s="13" t="s">
        <v>78</v>
      </c>
      <c r="AY557" s="182" t="s">
        <v>127</v>
      </c>
    </row>
    <row r="558" spans="1:65" s="14" customFormat="1">
      <c r="B558" s="189"/>
      <c r="D558" s="160" t="s">
        <v>472</v>
      </c>
      <c r="E558" s="190" t="s">
        <v>1</v>
      </c>
      <c r="F558" s="191" t="s">
        <v>477</v>
      </c>
      <c r="H558" s="192">
        <v>181.70500000000001</v>
      </c>
      <c r="I558" s="193"/>
      <c r="L558" s="189"/>
      <c r="M558" s="194"/>
      <c r="N558" s="195"/>
      <c r="O558" s="195"/>
      <c r="P558" s="195"/>
      <c r="Q558" s="195"/>
      <c r="R558" s="195"/>
      <c r="S558" s="195"/>
      <c r="T558" s="196"/>
      <c r="AT558" s="190" t="s">
        <v>472</v>
      </c>
      <c r="AU558" s="190" t="s">
        <v>88</v>
      </c>
      <c r="AV558" s="14" t="s">
        <v>134</v>
      </c>
      <c r="AW558" s="14" t="s">
        <v>35</v>
      </c>
      <c r="AX558" s="14" t="s">
        <v>86</v>
      </c>
      <c r="AY558" s="190" t="s">
        <v>127</v>
      </c>
    </row>
    <row r="559" spans="1:65" s="2" customFormat="1" ht="16.5" customHeight="1">
      <c r="A559" s="33"/>
      <c r="B559" s="145"/>
      <c r="C559" s="146" t="s">
        <v>1104</v>
      </c>
      <c r="D559" s="146" t="s">
        <v>130</v>
      </c>
      <c r="E559" s="147" t="s">
        <v>1105</v>
      </c>
      <c r="F559" s="148" t="s">
        <v>1106</v>
      </c>
      <c r="G559" s="149" t="s">
        <v>147</v>
      </c>
      <c r="H559" s="150">
        <v>300</v>
      </c>
      <c r="I559" s="151"/>
      <c r="J559" s="152">
        <f>ROUND(I559*H559,2)</f>
        <v>0</v>
      </c>
      <c r="K559" s="153"/>
      <c r="L559" s="34"/>
      <c r="M559" s="154" t="s">
        <v>1</v>
      </c>
      <c r="N559" s="155" t="s">
        <v>43</v>
      </c>
      <c r="O559" s="59"/>
      <c r="P559" s="156">
        <f>O559*H559</f>
        <v>0</v>
      </c>
      <c r="Q559" s="156">
        <v>0</v>
      </c>
      <c r="R559" s="156">
        <f>Q559*H559</f>
        <v>0</v>
      </c>
      <c r="S559" s="156">
        <v>0</v>
      </c>
      <c r="T559" s="157">
        <f>S559*H559</f>
        <v>0</v>
      </c>
      <c r="U559" s="33"/>
      <c r="V559" s="33"/>
      <c r="W559" s="33"/>
      <c r="X559" s="33"/>
      <c r="Y559" s="33"/>
      <c r="Z559" s="33"/>
      <c r="AA559" s="33"/>
      <c r="AB559" s="33"/>
      <c r="AC559" s="33"/>
      <c r="AD559" s="33"/>
      <c r="AE559" s="33"/>
      <c r="AR559" s="158" t="s">
        <v>134</v>
      </c>
      <c r="AT559" s="158" t="s">
        <v>130</v>
      </c>
      <c r="AU559" s="158" t="s">
        <v>88</v>
      </c>
      <c r="AY559" s="18" t="s">
        <v>127</v>
      </c>
      <c r="BE559" s="159">
        <f>IF(N559="základní",J559,0)</f>
        <v>0</v>
      </c>
      <c r="BF559" s="159">
        <f>IF(N559="snížená",J559,0)</f>
        <v>0</v>
      </c>
      <c r="BG559" s="159">
        <f>IF(N559="zákl. přenesená",J559,0)</f>
        <v>0</v>
      </c>
      <c r="BH559" s="159">
        <f>IF(N559="sníž. přenesená",J559,0)</f>
        <v>0</v>
      </c>
      <c r="BI559" s="159">
        <f>IF(N559="nulová",J559,0)</f>
        <v>0</v>
      </c>
      <c r="BJ559" s="18" t="s">
        <v>86</v>
      </c>
      <c r="BK559" s="159">
        <f>ROUND(I559*H559,2)</f>
        <v>0</v>
      </c>
      <c r="BL559" s="18" t="s">
        <v>134</v>
      </c>
      <c r="BM559" s="158" t="s">
        <v>1107</v>
      </c>
    </row>
    <row r="560" spans="1:65" s="2" customFormat="1">
      <c r="A560" s="33"/>
      <c r="B560" s="34"/>
      <c r="C560" s="33"/>
      <c r="D560" s="160" t="s">
        <v>136</v>
      </c>
      <c r="E560" s="33"/>
      <c r="F560" s="161" t="s">
        <v>1106</v>
      </c>
      <c r="G560" s="33"/>
      <c r="H560" s="33"/>
      <c r="I560" s="162"/>
      <c r="J560" s="33"/>
      <c r="K560" s="33"/>
      <c r="L560" s="34"/>
      <c r="M560" s="163"/>
      <c r="N560" s="164"/>
      <c r="O560" s="59"/>
      <c r="P560" s="59"/>
      <c r="Q560" s="59"/>
      <c r="R560" s="59"/>
      <c r="S560" s="59"/>
      <c r="T560" s="60"/>
      <c r="U560" s="33"/>
      <c r="V560" s="33"/>
      <c r="W560" s="33"/>
      <c r="X560" s="33"/>
      <c r="Y560" s="33"/>
      <c r="Z560" s="33"/>
      <c r="AA560" s="33"/>
      <c r="AB560" s="33"/>
      <c r="AC560" s="33"/>
      <c r="AD560" s="33"/>
      <c r="AE560" s="33"/>
      <c r="AT560" s="18" t="s">
        <v>136</v>
      </c>
      <c r="AU560" s="18" t="s">
        <v>88</v>
      </c>
    </row>
    <row r="561" spans="1:65" s="2" customFormat="1" ht="24.2" customHeight="1">
      <c r="A561" s="33"/>
      <c r="B561" s="145"/>
      <c r="C561" s="165" t="s">
        <v>1108</v>
      </c>
      <c r="D561" s="165" t="s">
        <v>138</v>
      </c>
      <c r="E561" s="166" t="s">
        <v>1109</v>
      </c>
      <c r="F561" s="167" t="s">
        <v>1110</v>
      </c>
      <c r="G561" s="168" t="s">
        <v>147</v>
      </c>
      <c r="H561" s="169">
        <v>300</v>
      </c>
      <c r="I561" s="170"/>
      <c r="J561" s="171">
        <f>ROUND(I561*H561,2)</f>
        <v>0</v>
      </c>
      <c r="K561" s="172"/>
      <c r="L561" s="173"/>
      <c r="M561" s="174" t="s">
        <v>1</v>
      </c>
      <c r="N561" s="175" t="s">
        <v>43</v>
      </c>
      <c r="O561" s="59"/>
      <c r="P561" s="156">
        <f>O561*H561</f>
        <v>0</v>
      </c>
      <c r="Q561" s="156">
        <v>0</v>
      </c>
      <c r="R561" s="156">
        <f>Q561*H561</f>
        <v>0</v>
      </c>
      <c r="S561" s="156">
        <v>0</v>
      </c>
      <c r="T561" s="157">
        <f>S561*H561</f>
        <v>0</v>
      </c>
      <c r="U561" s="33"/>
      <c r="V561" s="33"/>
      <c r="W561" s="33"/>
      <c r="X561" s="33"/>
      <c r="Y561" s="33"/>
      <c r="Z561" s="33"/>
      <c r="AA561" s="33"/>
      <c r="AB561" s="33"/>
      <c r="AC561" s="33"/>
      <c r="AD561" s="33"/>
      <c r="AE561" s="33"/>
      <c r="AR561" s="158" t="s">
        <v>142</v>
      </c>
      <c r="AT561" s="158" t="s">
        <v>138</v>
      </c>
      <c r="AU561" s="158" t="s">
        <v>88</v>
      </c>
      <c r="AY561" s="18" t="s">
        <v>127</v>
      </c>
      <c r="BE561" s="159">
        <f>IF(N561="základní",J561,0)</f>
        <v>0</v>
      </c>
      <c r="BF561" s="159">
        <f>IF(N561="snížená",J561,0)</f>
        <v>0</v>
      </c>
      <c r="BG561" s="159">
        <f>IF(N561="zákl. přenesená",J561,0)</f>
        <v>0</v>
      </c>
      <c r="BH561" s="159">
        <f>IF(N561="sníž. přenesená",J561,0)</f>
        <v>0</v>
      </c>
      <c r="BI561" s="159">
        <f>IF(N561="nulová",J561,0)</f>
        <v>0</v>
      </c>
      <c r="BJ561" s="18" t="s">
        <v>86</v>
      </c>
      <c r="BK561" s="159">
        <f>ROUND(I561*H561,2)</f>
        <v>0</v>
      </c>
      <c r="BL561" s="18" t="s">
        <v>134</v>
      </c>
      <c r="BM561" s="158" t="s">
        <v>1111</v>
      </c>
    </row>
    <row r="562" spans="1:65" s="2" customFormat="1" ht="19.5">
      <c r="A562" s="33"/>
      <c r="B562" s="34"/>
      <c r="C562" s="33"/>
      <c r="D562" s="160" t="s">
        <v>136</v>
      </c>
      <c r="E562" s="33"/>
      <c r="F562" s="161" t="s">
        <v>1110</v>
      </c>
      <c r="G562" s="33"/>
      <c r="H562" s="33"/>
      <c r="I562" s="162"/>
      <c r="J562" s="33"/>
      <c r="K562" s="33"/>
      <c r="L562" s="34"/>
      <c r="M562" s="163"/>
      <c r="N562" s="164"/>
      <c r="O562" s="59"/>
      <c r="P562" s="59"/>
      <c r="Q562" s="59"/>
      <c r="R562" s="59"/>
      <c r="S562" s="59"/>
      <c r="T562" s="60"/>
      <c r="U562" s="33"/>
      <c r="V562" s="33"/>
      <c r="W562" s="33"/>
      <c r="X562" s="33"/>
      <c r="Y562" s="33"/>
      <c r="Z562" s="33"/>
      <c r="AA562" s="33"/>
      <c r="AB562" s="33"/>
      <c r="AC562" s="33"/>
      <c r="AD562" s="33"/>
      <c r="AE562" s="33"/>
      <c r="AT562" s="18" t="s">
        <v>136</v>
      </c>
      <c r="AU562" s="18" t="s">
        <v>88</v>
      </c>
    </row>
    <row r="563" spans="1:65" s="12" customFormat="1" ht="20.85" customHeight="1">
      <c r="B563" s="132"/>
      <c r="D563" s="133" t="s">
        <v>77</v>
      </c>
      <c r="E563" s="143" t="s">
        <v>174</v>
      </c>
      <c r="F563" s="143" t="s">
        <v>1112</v>
      </c>
      <c r="I563" s="135"/>
      <c r="J563" s="144">
        <f>BK563</f>
        <v>0</v>
      </c>
      <c r="L563" s="132"/>
      <c r="M563" s="137"/>
      <c r="N563" s="138"/>
      <c r="O563" s="138"/>
      <c r="P563" s="139">
        <f>SUM(P564:P567)</f>
        <v>0</v>
      </c>
      <c r="Q563" s="138"/>
      <c r="R563" s="139">
        <f>SUM(R564:R567)</f>
        <v>0</v>
      </c>
      <c r="S563" s="138"/>
      <c r="T563" s="140">
        <f>SUM(T564:T567)</f>
        <v>0</v>
      </c>
      <c r="AR563" s="133" t="s">
        <v>86</v>
      </c>
      <c r="AT563" s="141" t="s">
        <v>77</v>
      </c>
      <c r="AU563" s="141" t="s">
        <v>88</v>
      </c>
      <c r="AY563" s="133" t="s">
        <v>127</v>
      </c>
      <c r="BK563" s="142">
        <f>SUM(BK564:BK567)</f>
        <v>0</v>
      </c>
    </row>
    <row r="564" spans="1:65" s="2" customFormat="1" ht="16.5" customHeight="1">
      <c r="A564" s="33"/>
      <c r="B564" s="145"/>
      <c r="C564" s="146" t="s">
        <v>1113</v>
      </c>
      <c r="D564" s="146" t="s">
        <v>130</v>
      </c>
      <c r="E564" s="147" t="s">
        <v>1114</v>
      </c>
      <c r="F564" s="148" t="s">
        <v>1115</v>
      </c>
      <c r="G564" s="149" t="s">
        <v>1116</v>
      </c>
      <c r="H564" s="150">
        <v>1</v>
      </c>
      <c r="I564" s="151"/>
      <c r="J564" s="152">
        <f>ROUND(I564*H564,2)</f>
        <v>0</v>
      </c>
      <c r="K564" s="153"/>
      <c r="L564" s="34"/>
      <c r="M564" s="154" t="s">
        <v>1</v>
      </c>
      <c r="N564" s="155" t="s">
        <v>43</v>
      </c>
      <c r="O564" s="59"/>
      <c r="P564" s="156">
        <f>O564*H564</f>
        <v>0</v>
      </c>
      <c r="Q564" s="156">
        <v>0</v>
      </c>
      <c r="R564" s="156">
        <f>Q564*H564</f>
        <v>0</v>
      </c>
      <c r="S564" s="156">
        <v>0</v>
      </c>
      <c r="T564" s="157">
        <f>S564*H564</f>
        <v>0</v>
      </c>
      <c r="U564" s="33"/>
      <c r="V564" s="33"/>
      <c r="W564" s="33"/>
      <c r="X564" s="33"/>
      <c r="Y564" s="33"/>
      <c r="Z564" s="33"/>
      <c r="AA564" s="33"/>
      <c r="AB564" s="33"/>
      <c r="AC564" s="33"/>
      <c r="AD564" s="33"/>
      <c r="AE564" s="33"/>
      <c r="AR564" s="158" t="s">
        <v>134</v>
      </c>
      <c r="AT564" s="158" t="s">
        <v>130</v>
      </c>
      <c r="AU564" s="158" t="s">
        <v>144</v>
      </c>
      <c r="AY564" s="18" t="s">
        <v>127</v>
      </c>
      <c r="BE564" s="159">
        <f>IF(N564="základní",J564,0)</f>
        <v>0</v>
      </c>
      <c r="BF564" s="159">
        <f>IF(N564="snížená",J564,0)</f>
        <v>0</v>
      </c>
      <c r="BG564" s="159">
        <f>IF(N564="zákl. přenesená",J564,0)</f>
        <v>0</v>
      </c>
      <c r="BH564" s="159">
        <f>IF(N564="sníž. přenesená",J564,0)</f>
        <v>0</v>
      </c>
      <c r="BI564" s="159">
        <f>IF(N564="nulová",J564,0)</f>
        <v>0</v>
      </c>
      <c r="BJ564" s="18" t="s">
        <v>86</v>
      </c>
      <c r="BK564" s="159">
        <f>ROUND(I564*H564,2)</f>
        <v>0</v>
      </c>
      <c r="BL564" s="18" t="s">
        <v>134</v>
      </c>
      <c r="BM564" s="158" t="s">
        <v>1117</v>
      </c>
    </row>
    <row r="565" spans="1:65" s="2" customFormat="1">
      <c r="A565" s="33"/>
      <c r="B565" s="34"/>
      <c r="C565" s="33"/>
      <c r="D565" s="160" t="s">
        <v>136</v>
      </c>
      <c r="E565" s="33"/>
      <c r="F565" s="161" t="s">
        <v>1118</v>
      </c>
      <c r="G565" s="33"/>
      <c r="H565" s="33"/>
      <c r="I565" s="162"/>
      <c r="J565" s="33"/>
      <c r="K565" s="33"/>
      <c r="L565" s="34"/>
      <c r="M565" s="163"/>
      <c r="N565" s="164"/>
      <c r="O565" s="59"/>
      <c r="P565" s="59"/>
      <c r="Q565" s="59"/>
      <c r="R565" s="59"/>
      <c r="S565" s="59"/>
      <c r="T565" s="60"/>
      <c r="U565" s="33"/>
      <c r="V565" s="33"/>
      <c r="W565" s="33"/>
      <c r="X565" s="33"/>
      <c r="Y565" s="33"/>
      <c r="Z565" s="33"/>
      <c r="AA565" s="33"/>
      <c r="AB565" s="33"/>
      <c r="AC565" s="33"/>
      <c r="AD565" s="33"/>
      <c r="AE565" s="33"/>
      <c r="AT565" s="18" t="s">
        <v>136</v>
      </c>
      <c r="AU565" s="18" t="s">
        <v>144</v>
      </c>
    </row>
    <row r="566" spans="1:65" s="2" customFormat="1" ht="16.5" customHeight="1">
      <c r="A566" s="33"/>
      <c r="B566" s="145"/>
      <c r="C566" s="146" t="s">
        <v>1119</v>
      </c>
      <c r="D566" s="146" t="s">
        <v>130</v>
      </c>
      <c r="E566" s="147" t="s">
        <v>1120</v>
      </c>
      <c r="F566" s="148" t="s">
        <v>1121</v>
      </c>
      <c r="G566" s="149" t="s">
        <v>1116</v>
      </c>
      <c r="H566" s="150">
        <v>1</v>
      </c>
      <c r="I566" s="151"/>
      <c r="J566" s="152">
        <f>ROUND(I566*H566,2)</f>
        <v>0</v>
      </c>
      <c r="K566" s="153"/>
      <c r="L566" s="34"/>
      <c r="M566" s="154" t="s">
        <v>1</v>
      </c>
      <c r="N566" s="155" t="s">
        <v>43</v>
      </c>
      <c r="O566" s="59"/>
      <c r="P566" s="156">
        <f>O566*H566</f>
        <v>0</v>
      </c>
      <c r="Q566" s="156">
        <v>0</v>
      </c>
      <c r="R566" s="156">
        <f>Q566*H566</f>
        <v>0</v>
      </c>
      <c r="S566" s="156">
        <v>0</v>
      </c>
      <c r="T566" s="157">
        <f>S566*H566</f>
        <v>0</v>
      </c>
      <c r="U566" s="33"/>
      <c r="V566" s="33"/>
      <c r="W566" s="33"/>
      <c r="X566" s="33"/>
      <c r="Y566" s="33"/>
      <c r="Z566" s="33"/>
      <c r="AA566" s="33"/>
      <c r="AB566" s="33"/>
      <c r="AC566" s="33"/>
      <c r="AD566" s="33"/>
      <c r="AE566" s="33"/>
      <c r="AR566" s="158" t="s">
        <v>134</v>
      </c>
      <c r="AT566" s="158" t="s">
        <v>130</v>
      </c>
      <c r="AU566" s="158" t="s">
        <v>144</v>
      </c>
      <c r="AY566" s="18" t="s">
        <v>127</v>
      </c>
      <c r="BE566" s="159">
        <f>IF(N566="základní",J566,0)</f>
        <v>0</v>
      </c>
      <c r="BF566" s="159">
        <f>IF(N566="snížená",J566,0)</f>
        <v>0</v>
      </c>
      <c r="BG566" s="159">
        <f>IF(N566="zákl. přenesená",J566,0)</f>
        <v>0</v>
      </c>
      <c r="BH566" s="159">
        <f>IF(N566="sníž. přenesená",J566,0)</f>
        <v>0</v>
      </c>
      <c r="BI566" s="159">
        <f>IF(N566="nulová",J566,0)</f>
        <v>0</v>
      </c>
      <c r="BJ566" s="18" t="s">
        <v>86</v>
      </c>
      <c r="BK566" s="159">
        <f>ROUND(I566*H566,2)</f>
        <v>0</v>
      </c>
      <c r="BL566" s="18" t="s">
        <v>134</v>
      </c>
      <c r="BM566" s="158" t="s">
        <v>1122</v>
      </c>
    </row>
    <row r="567" spans="1:65" s="2" customFormat="1">
      <c r="A567" s="33"/>
      <c r="B567" s="34"/>
      <c r="C567" s="33"/>
      <c r="D567" s="160" t="s">
        <v>136</v>
      </c>
      <c r="E567" s="33"/>
      <c r="F567" s="161" t="s">
        <v>1121</v>
      </c>
      <c r="G567" s="33"/>
      <c r="H567" s="33"/>
      <c r="I567" s="162"/>
      <c r="J567" s="33"/>
      <c r="K567" s="33"/>
      <c r="L567" s="34"/>
      <c r="M567" s="163"/>
      <c r="N567" s="164"/>
      <c r="O567" s="59"/>
      <c r="P567" s="59"/>
      <c r="Q567" s="59"/>
      <c r="R567" s="59"/>
      <c r="S567" s="59"/>
      <c r="T567" s="60"/>
      <c r="U567" s="33"/>
      <c r="V567" s="33"/>
      <c r="W567" s="33"/>
      <c r="X567" s="33"/>
      <c r="Y567" s="33"/>
      <c r="Z567" s="33"/>
      <c r="AA567" s="33"/>
      <c r="AB567" s="33"/>
      <c r="AC567" s="33"/>
      <c r="AD567" s="33"/>
      <c r="AE567" s="33"/>
      <c r="AT567" s="18" t="s">
        <v>136</v>
      </c>
      <c r="AU567" s="18" t="s">
        <v>144</v>
      </c>
    </row>
    <row r="568" spans="1:65" s="12" customFormat="1" ht="25.9" customHeight="1">
      <c r="B568" s="132"/>
      <c r="D568" s="133" t="s">
        <v>77</v>
      </c>
      <c r="E568" s="134" t="s">
        <v>164</v>
      </c>
      <c r="F568" s="134" t="s">
        <v>165</v>
      </c>
      <c r="I568" s="135"/>
      <c r="J568" s="136">
        <f>BK568</f>
        <v>0</v>
      </c>
      <c r="L568" s="132"/>
      <c r="M568" s="137"/>
      <c r="N568" s="138"/>
      <c r="O568" s="138"/>
      <c r="P568" s="139">
        <f>SUM(P569:P693)</f>
        <v>0</v>
      </c>
      <c r="Q568" s="138"/>
      <c r="R568" s="139">
        <f>SUM(R569:R693)</f>
        <v>0</v>
      </c>
      <c r="S568" s="138"/>
      <c r="T568" s="140">
        <f>SUM(T569:T693)</f>
        <v>0</v>
      </c>
      <c r="AR568" s="133" t="s">
        <v>134</v>
      </c>
      <c r="AT568" s="141" t="s">
        <v>77</v>
      </c>
      <c r="AU568" s="141" t="s">
        <v>78</v>
      </c>
      <c r="AY568" s="133" t="s">
        <v>127</v>
      </c>
      <c r="BK568" s="142">
        <f>SUM(BK569:BK693)</f>
        <v>0</v>
      </c>
    </row>
    <row r="569" spans="1:65" s="2" customFormat="1" ht="55.5" customHeight="1">
      <c r="A569" s="33"/>
      <c r="B569" s="145"/>
      <c r="C569" s="146" t="s">
        <v>148</v>
      </c>
      <c r="D569" s="146" t="s">
        <v>130</v>
      </c>
      <c r="E569" s="147" t="s">
        <v>1123</v>
      </c>
      <c r="F569" s="148" t="s">
        <v>1124</v>
      </c>
      <c r="G569" s="149" t="s">
        <v>499</v>
      </c>
      <c r="H569" s="150">
        <v>1910.7729999999999</v>
      </c>
      <c r="I569" s="151"/>
      <c r="J569" s="152">
        <f>ROUND(I569*H569,2)</f>
        <v>0</v>
      </c>
      <c r="K569" s="153"/>
      <c r="L569" s="34"/>
      <c r="M569" s="154" t="s">
        <v>1</v>
      </c>
      <c r="N569" s="155" t="s">
        <v>43</v>
      </c>
      <c r="O569" s="59"/>
      <c r="P569" s="156">
        <f>O569*H569</f>
        <v>0</v>
      </c>
      <c r="Q569" s="156">
        <v>0</v>
      </c>
      <c r="R569" s="156">
        <f>Q569*H569</f>
        <v>0</v>
      </c>
      <c r="S569" s="156">
        <v>0</v>
      </c>
      <c r="T569" s="157">
        <f>S569*H569</f>
        <v>0</v>
      </c>
      <c r="U569" s="33"/>
      <c r="V569" s="33"/>
      <c r="W569" s="33"/>
      <c r="X569" s="33"/>
      <c r="Y569" s="33"/>
      <c r="Z569" s="33"/>
      <c r="AA569" s="33"/>
      <c r="AB569" s="33"/>
      <c r="AC569" s="33"/>
      <c r="AD569" s="33"/>
      <c r="AE569" s="33"/>
      <c r="AR569" s="158" t="s">
        <v>168</v>
      </c>
      <c r="AT569" s="158" t="s">
        <v>130</v>
      </c>
      <c r="AU569" s="158" t="s">
        <v>86</v>
      </c>
      <c r="AY569" s="18" t="s">
        <v>127</v>
      </c>
      <c r="BE569" s="159">
        <f>IF(N569="základní",J569,0)</f>
        <v>0</v>
      </c>
      <c r="BF569" s="159">
        <f>IF(N569="snížená",J569,0)</f>
        <v>0</v>
      </c>
      <c r="BG569" s="159">
        <f>IF(N569="zákl. přenesená",J569,0)</f>
        <v>0</v>
      </c>
      <c r="BH569" s="159">
        <f>IF(N569="sníž. přenesená",J569,0)</f>
        <v>0</v>
      </c>
      <c r="BI569" s="159">
        <f>IF(N569="nulová",J569,0)</f>
        <v>0</v>
      </c>
      <c r="BJ569" s="18" t="s">
        <v>86</v>
      </c>
      <c r="BK569" s="159">
        <f>ROUND(I569*H569,2)</f>
        <v>0</v>
      </c>
      <c r="BL569" s="18" t="s">
        <v>168</v>
      </c>
      <c r="BM569" s="158" t="s">
        <v>1125</v>
      </c>
    </row>
    <row r="570" spans="1:65" s="2" customFormat="1" ht="39">
      <c r="A570" s="33"/>
      <c r="B570" s="34"/>
      <c r="C570" s="33"/>
      <c r="D570" s="160" t="s">
        <v>136</v>
      </c>
      <c r="E570" s="33"/>
      <c r="F570" s="161" t="s">
        <v>1126</v>
      </c>
      <c r="G570" s="33"/>
      <c r="H570" s="33"/>
      <c r="I570" s="162"/>
      <c r="J570" s="33"/>
      <c r="K570" s="33"/>
      <c r="L570" s="34"/>
      <c r="M570" s="163"/>
      <c r="N570" s="164"/>
      <c r="O570" s="59"/>
      <c r="P570" s="59"/>
      <c r="Q570" s="59"/>
      <c r="R570" s="59"/>
      <c r="S570" s="59"/>
      <c r="T570" s="60"/>
      <c r="U570" s="33"/>
      <c r="V570" s="33"/>
      <c r="W570" s="33"/>
      <c r="X570" s="33"/>
      <c r="Y570" s="33"/>
      <c r="Z570" s="33"/>
      <c r="AA570" s="33"/>
      <c r="AB570" s="33"/>
      <c r="AC570" s="33"/>
      <c r="AD570" s="33"/>
      <c r="AE570" s="33"/>
      <c r="AT570" s="18" t="s">
        <v>136</v>
      </c>
      <c r="AU570" s="18" t="s">
        <v>86</v>
      </c>
    </row>
    <row r="571" spans="1:65" s="2" customFormat="1" ht="19.5">
      <c r="A571" s="33"/>
      <c r="B571" s="34"/>
      <c r="C571" s="33"/>
      <c r="D571" s="160" t="s">
        <v>470</v>
      </c>
      <c r="E571" s="33"/>
      <c r="F571" s="180" t="s">
        <v>1127</v>
      </c>
      <c r="G571" s="33"/>
      <c r="H571" s="33"/>
      <c r="I571" s="162"/>
      <c r="J571" s="33"/>
      <c r="K571" s="33"/>
      <c r="L571" s="34"/>
      <c r="M571" s="163"/>
      <c r="N571" s="164"/>
      <c r="O571" s="59"/>
      <c r="P571" s="59"/>
      <c r="Q571" s="59"/>
      <c r="R571" s="59"/>
      <c r="S571" s="59"/>
      <c r="T571" s="60"/>
      <c r="U571" s="33"/>
      <c r="V571" s="33"/>
      <c r="W571" s="33"/>
      <c r="X571" s="33"/>
      <c r="Y571" s="33"/>
      <c r="Z571" s="33"/>
      <c r="AA571" s="33"/>
      <c r="AB571" s="33"/>
      <c r="AC571" s="33"/>
      <c r="AD571" s="33"/>
      <c r="AE571" s="33"/>
      <c r="AT571" s="18" t="s">
        <v>470</v>
      </c>
      <c r="AU571" s="18" t="s">
        <v>86</v>
      </c>
    </row>
    <row r="572" spans="1:65" s="13" customFormat="1">
      <c r="B572" s="181"/>
      <c r="D572" s="160" t="s">
        <v>472</v>
      </c>
      <c r="E572" s="182" t="s">
        <v>1</v>
      </c>
      <c r="F572" s="183" t="s">
        <v>1128</v>
      </c>
      <c r="H572" s="184">
        <v>250.7</v>
      </c>
      <c r="I572" s="185"/>
      <c r="L572" s="181"/>
      <c r="M572" s="186"/>
      <c r="N572" s="187"/>
      <c r="O572" s="187"/>
      <c r="P572" s="187"/>
      <c r="Q572" s="187"/>
      <c r="R572" s="187"/>
      <c r="S572" s="187"/>
      <c r="T572" s="188"/>
      <c r="AT572" s="182" t="s">
        <v>472</v>
      </c>
      <c r="AU572" s="182" t="s">
        <v>86</v>
      </c>
      <c r="AV572" s="13" t="s">
        <v>88</v>
      </c>
      <c r="AW572" s="13" t="s">
        <v>35</v>
      </c>
      <c r="AX572" s="13" t="s">
        <v>78</v>
      </c>
      <c r="AY572" s="182" t="s">
        <v>127</v>
      </c>
    </row>
    <row r="573" spans="1:65" s="13" customFormat="1">
      <c r="B573" s="181"/>
      <c r="D573" s="160" t="s">
        <v>472</v>
      </c>
      <c r="E573" s="182" t="s">
        <v>1</v>
      </c>
      <c r="F573" s="183" t="s">
        <v>1129</v>
      </c>
      <c r="H573" s="184">
        <v>247.53800000000001</v>
      </c>
      <c r="I573" s="185"/>
      <c r="L573" s="181"/>
      <c r="M573" s="186"/>
      <c r="N573" s="187"/>
      <c r="O573" s="187"/>
      <c r="P573" s="187"/>
      <c r="Q573" s="187"/>
      <c r="R573" s="187"/>
      <c r="S573" s="187"/>
      <c r="T573" s="188"/>
      <c r="AT573" s="182" t="s">
        <v>472</v>
      </c>
      <c r="AU573" s="182" t="s">
        <v>86</v>
      </c>
      <c r="AV573" s="13" t="s">
        <v>88</v>
      </c>
      <c r="AW573" s="13" t="s">
        <v>35</v>
      </c>
      <c r="AX573" s="13" t="s">
        <v>78</v>
      </c>
      <c r="AY573" s="182" t="s">
        <v>127</v>
      </c>
    </row>
    <row r="574" spans="1:65" s="13" customFormat="1">
      <c r="B574" s="181"/>
      <c r="D574" s="160" t="s">
        <v>472</v>
      </c>
      <c r="E574" s="182" t="s">
        <v>1</v>
      </c>
      <c r="F574" s="183" t="s">
        <v>1130</v>
      </c>
      <c r="H574" s="184">
        <v>10.071</v>
      </c>
      <c r="I574" s="185"/>
      <c r="L574" s="181"/>
      <c r="M574" s="186"/>
      <c r="N574" s="187"/>
      <c r="O574" s="187"/>
      <c r="P574" s="187"/>
      <c r="Q574" s="187"/>
      <c r="R574" s="187"/>
      <c r="S574" s="187"/>
      <c r="T574" s="188"/>
      <c r="AT574" s="182" t="s">
        <v>472</v>
      </c>
      <c r="AU574" s="182" t="s">
        <v>86</v>
      </c>
      <c r="AV574" s="13" t="s">
        <v>88</v>
      </c>
      <c r="AW574" s="13" t="s">
        <v>35</v>
      </c>
      <c r="AX574" s="13" t="s">
        <v>78</v>
      </c>
      <c r="AY574" s="182" t="s">
        <v>127</v>
      </c>
    </row>
    <row r="575" spans="1:65" s="13" customFormat="1">
      <c r="B575" s="181"/>
      <c r="D575" s="160" t="s">
        <v>472</v>
      </c>
      <c r="E575" s="182" t="s">
        <v>1</v>
      </c>
      <c r="F575" s="183" t="s">
        <v>1131</v>
      </c>
      <c r="H575" s="184">
        <v>24.539000000000001</v>
      </c>
      <c r="I575" s="185"/>
      <c r="L575" s="181"/>
      <c r="M575" s="186"/>
      <c r="N575" s="187"/>
      <c r="O575" s="187"/>
      <c r="P575" s="187"/>
      <c r="Q575" s="187"/>
      <c r="R575" s="187"/>
      <c r="S575" s="187"/>
      <c r="T575" s="188"/>
      <c r="AT575" s="182" t="s">
        <v>472</v>
      </c>
      <c r="AU575" s="182" t="s">
        <v>86</v>
      </c>
      <c r="AV575" s="13" t="s">
        <v>88</v>
      </c>
      <c r="AW575" s="13" t="s">
        <v>35</v>
      </c>
      <c r="AX575" s="13" t="s">
        <v>78</v>
      </c>
      <c r="AY575" s="182" t="s">
        <v>127</v>
      </c>
    </row>
    <row r="576" spans="1:65" s="13" customFormat="1">
      <c r="B576" s="181"/>
      <c r="D576" s="160" t="s">
        <v>472</v>
      </c>
      <c r="E576" s="182" t="s">
        <v>1</v>
      </c>
      <c r="F576" s="183" t="s">
        <v>1132</v>
      </c>
      <c r="H576" s="184">
        <v>24.539000000000001</v>
      </c>
      <c r="I576" s="185"/>
      <c r="L576" s="181"/>
      <c r="M576" s="186"/>
      <c r="N576" s="187"/>
      <c r="O576" s="187"/>
      <c r="P576" s="187"/>
      <c r="Q576" s="187"/>
      <c r="R576" s="187"/>
      <c r="S576" s="187"/>
      <c r="T576" s="188"/>
      <c r="AT576" s="182" t="s">
        <v>472</v>
      </c>
      <c r="AU576" s="182" t="s">
        <v>86</v>
      </c>
      <c r="AV576" s="13" t="s">
        <v>88</v>
      </c>
      <c r="AW576" s="13" t="s">
        <v>35</v>
      </c>
      <c r="AX576" s="13" t="s">
        <v>78</v>
      </c>
      <c r="AY576" s="182" t="s">
        <v>127</v>
      </c>
    </row>
    <row r="577" spans="1:65" s="13" customFormat="1">
      <c r="B577" s="181"/>
      <c r="D577" s="160" t="s">
        <v>472</v>
      </c>
      <c r="E577" s="182" t="s">
        <v>1</v>
      </c>
      <c r="F577" s="183" t="s">
        <v>1133</v>
      </c>
      <c r="H577" s="184">
        <v>1177.81</v>
      </c>
      <c r="I577" s="185"/>
      <c r="L577" s="181"/>
      <c r="M577" s="186"/>
      <c r="N577" s="187"/>
      <c r="O577" s="187"/>
      <c r="P577" s="187"/>
      <c r="Q577" s="187"/>
      <c r="R577" s="187"/>
      <c r="S577" s="187"/>
      <c r="T577" s="188"/>
      <c r="AT577" s="182" t="s">
        <v>472</v>
      </c>
      <c r="AU577" s="182" t="s">
        <v>86</v>
      </c>
      <c r="AV577" s="13" t="s">
        <v>88</v>
      </c>
      <c r="AW577" s="13" t="s">
        <v>35</v>
      </c>
      <c r="AX577" s="13" t="s">
        <v>78</v>
      </c>
      <c r="AY577" s="182" t="s">
        <v>127</v>
      </c>
    </row>
    <row r="578" spans="1:65" s="13" customFormat="1">
      <c r="B578" s="181"/>
      <c r="D578" s="160" t="s">
        <v>472</v>
      </c>
      <c r="E578" s="182" t="s">
        <v>1</v>
      </c>
      <c r="F578" s="183" t="s">
        <v>1134</v>
      </c>
      <c r="H578" s="184">
        <v>44.289000000000001</v>
      </c>
      <c r="I578" s="185"/>
      <c r="L578" s="181"/>
      <c r="M578" s="186"/>
      <c r="N578" s="187"/>
      <c r="O578" s="187"/>
      <c r="P578" s="187"/>
      <c r="Q578" s="187"/>
      <c r="R578" s="187"/>
      <c r="S578" s="187"/>
      <c r="T578" s="188"/>
      <c r="AT578" s="182" t="s">
        <v>472</v>
      </c>
      <c r="AU578" s="182" t="s">
        <v>86</v>
      </c>
      <c r="AV578" s="13" t="s">
        <v>88</v>
      </c>
      <c r="AW578" s="13" t="s">
        <v>35</v>
      </c>
      <c r="AX578" s="13" t="s">
        <v>78</v>
      </c>
      <c r="AY578" s="182" t="s">
        <v>127</v>
      </c>
    </row>
    <row r="579" spans="1:65" s="13" customFormat="1">
      <c r="B579" s="181"/>
      <c r="D579" s="160" t="s">
        <v>472</v>
      </c>
      <c r="E579" s="182" t="s">
        <v>1</v>
      </c>
      <c r="F579" s="183" t="s">
        <v>1135</v>
      </c>
      <c r="H579" s="184">
        <v>0.67</v>
      </c>
      <c r="I579" s="185"/>
      <c r="L579" s="181"/>
      <c r="M579" s="186"/>
      <c r="N579" s="187"/>
      <c r="O579" s="187"/>
      <c r="P579" s="187"/>
      <c r="Q579" s="187"/>
      <c r="R579" s="187"/>
      <c r="S579" s="187"/>
      <c r="T579" s="188"/>
      <c r="AT579" s="182" t="s">
        <v>472</v>
      </c>
      <c r="AU579" s="182" t="s">
        <v>86</v>
      </c>
      <c r="AV579" s="13" t="s">
        <v>88</v>
      </c>
      <c r="AW579" s="13" t="s">
        <v>35</v>
      </c>
      <c r="AX579" s="13" t="s">
        <v>78</v>
      </c>
      <c r="AY579" s="182" t="s">
        <v>127</v>
      </c>
    </row>
    <row r="580" spans="1:65" s="13" customFormat="1">
      <c r="B580" s="181"/>
      <c r="D580" s="160" t="s">
        <v>472</v>
      </c>
      <c r="E580" s="182" t="s">
        <v>1</v>
      </c>
      <c r="F580" s="183" t="s">
        <v>1136</v>
      </c>
      <c r="H580" s="184">
        <v>83.215999999999994</v>
      </c>
      <c r="I580" s="185"/>
      <c r="L580" s="181"/>
      <c r="M580" s="186"/>
      <c r="N580" s="187"/>
      <c r="O580" s="187"/>
      <c r="P580" s="187"/>
      <c r="Q580" s="187"/>
      <c r="R580" s="187"/>
      <c r="S580" s="187"/>
      <c r="T580" s="188"/>
      <c r="AT580" s="182" t="s">
        <v>472</v>
      </c>
      <c r="AU580" s="182" t="s">
        <v>86</v>
      </c>
      <c r="AV580" s="13" t="s">
        <v>88</v>
      </c>
      <c r="AW580" s="13" t="s">
        <v>35</v>
      </c>
      <c r="AX580" s="13" t="s">
        <v>78</v>
      </c>
      <c r="AY580" s="182" t="s">
        <v>127</v>
      </c>
    </row>
    <row r="581" spans="1:65" s="13" customFormat="1">
      <c r="B581" s="181"/>
      <c r="D581" s="160" t="s">
        <v>472</v>
      </c>
      <c r="E581" s="182" t="s">
        <v>1</v>
      </c>
      <c r="F581" s="183" t="s">
        <v>1137</v>
      </c>
      <c r="H581" s="184">
        <v>47.401000000000003</v>
      </c>
      <c r="I581" s="185"/>
      <c r="L581" s="181"/>
      <c r="M581" s="186"/>
      <c r="N581" s="187"/>
      <c r="O581" s="187"/>
      <c r="P581" s="187"/>
      <c r="Q581" s="187"/>
      <c r="R581" s="187"/>
      <c r="S581" s="187"/>
      <c r="T581" s="188"/>
      <c r="AT581" s="182" t="s">
        <v>472</v>
      </c>
      <c r="AU581" s="182" t="s">
        <v>86</v>
      </c>
      <c r="AV581" s="13" t="s">
        <v>88</v>
      </c>
      <c r="AW581" s="13" t="s">
        <v>35</v>
      </c>
      <c r="AX581" s="13" t="s">
        <v>78</v>
      </c>
      <c r="AY581" s="182" t="s">
        <v>127</v>
      </c>
    </row>
    <row r="582" spans="1:65" s="14" customFormat="1">
      <c r="B582" s="189"/>
      <c r="D582" s="160" t="s">
        <v>472</v>
      </c>
      <c r="E582" s="190" t="s">
        <v>1</v>
      </c>
      <c r="F582" s="191" t="s">
        <v>477</v>
      </c>
      <c r="H582" s="192">
        <v>1910.7729999999999</v>
      </c>
      <c r="I582" s="193"/>
      <c r="L582" s="189"/>
      <c r="M582" s="194"/>
      <c r="N582" s="195"/>
      <c r="O582" s="195"/>
      <c r="P582" s="195"/>
      <c r="Q582" s="195"/>
      <c r="R582" s="195"/>
      <c r="S582" s="195"/>
      <c r="T582" s="196"/>
      <c r="AT582" s="190" t="s">
        <v>472</v>
      </c>
      <c r="AU582" s="190" t="s">
        <v>86</v>
      </c>
      <c r="AV582" s="14" t="s">
        <v>134</v>
      </c>
      <c r="AW582" s="14" t="s">
        <v>35</v>
      </c>
      <c r="AX582" s="14" t="s">
        <v>86</v>
      </c>
      <c r="AY582" s="190" t="s">
        <v>127</v>
      </c>
    </row>
    <row r="583" spans="1:65" s="2" customFormat="1" ht="55.5" customHeight="1">
      <c r="A583" s="33"/>
      <c r="B583" s="145"/>
      <c r="C583" s="146" t="s">
        <v>1138</v>
      </c>
      <c r="D583" s="146" t="s">
        <v>130</v>
      </c>
      <c r="E583" s="147" t="s">
        <v>1139</v>
      </c>
      <c r="F583" s="148" t="s">
        <v>1140</v>
      </c>
      <c r="G583" s="149" t="s">
        <v>499</v>
      </c>
      <c r="H583" s="150">
        <v>577.73900000000003</v>
      </c>
      <c r="I583" s="151"/>
      <c r="J583" s="152">
        <f>ROUND(I583*H583,2)</f>
        <v>0</v>
      </c>
      <c r="K583" s="153"/>
      <c r="L583" s="34"/>
      <c r="M583" s="154" t="s">
        <v>1</v>
      </c>
      <c r="N583" s="155" t="s">
        <v>43</v>
      </c>
      <c r="O583" s="59"/>
      <c r="P583" s="156">
        <f>O583*H583</f>
        <v>0</v>
      </c>
      <c r="Q583" s="156">
        <v>0</v>
      </c>
      <c r="R583" s="156">
        <f>Q583*H583</f>
        <v>0</v>
      </c>
      <c r="S583" s="156">
        <v>0</v>
      </c>
      <c r="T583" s="157">
        <f>S583*H583</f>
        <v>0</v>
      </c>
      <c r="U583" s="33"/>
      <c r="V583" s="33"/>
      <c r="W583" s="33"/>
      <c r="X583" s="33"/>
      <c r="Y583" s="33"/>
      <c r="Z583" s="33"/>
      <c r="AA583" s="33"/>
      <c r="AB583" s="33"/>
      <c r="AC583" s="33"/>
      <c r="AD583" s="33"/>
      <c r="AE583" s="33"/>
      <c r="AR583" s="158" t="s">
        <v>168</v>
      </c>
      <c r="AT583" s="158" t="s">
        <v>130</v>
      </c>
      <c r="AU583" s="158" t="s">
        <v>86</v>
      </c>
      <c r="AY583" s="18" t="s">
        <v>127</v>
      </c>
      <c r="BE583" s="159">
        <f>IF(N583="základní",J583,0)</f>
        <v>0</v>
      </c>
      <c r="BF583" s="159">
        <f>IF(N583="snížená",J583,0)</f>
        <v>0</v>
      </c>
      <c r="BG583" s="159">
        <f>IF(N583="zákl. přenesená",J583,0)</f>
        <v>0</v>
      </c>
      <c r="BH583" s="159">
        <f>IF(N583="sníž. přenesená",J583,0)</f>
        <v>0</v>
      </c>
      <c r="BI583" s="159">
        <f>IF(N583="nulová",J583,0)</f>
        <v>0</v>
      </c>
      <c r="BJ583" s="18" t="s">
        <v>86</v>
      </c>
      <c r="BK583" s="159">
        <f>ROUND(I583*H583,2)</f>
        <v>0</v>
      </c>
      <c r="BL583" s="18" t="s">
        <v>168</v>
      </c>
      <c r="BM583" s="158" t="s">
        <v>1141</v>
      </c>
    </row>
    <row r="584" spans="1:65" s="2" customFormat="1" ht="39">
      <c r="A584" s="33"/>
      <c r="B584" s="34"/>
      <c r="C584" s="33"/>
      <c r="D584" s="160" t="s">
        <v>136</v>
      </c>
      <c r="E584" s="33"/>
      <c r="F584" s="161" t="s">
        <v>1142</v>
      </c>
      <c r="G584" s="33"/>
      <c r="H584" s="33"/>
      <c r="I584" s="162"/>
      <c r="J584" s="33"/>
      <c r="K584" s="33"/>
      <c r="L584" s="34"/>
      <c r="M584" s="163"/>
      <c r="N584" s="164"/>
      <c r="O584" s="59"/>
      <c r="P584" s="59"/>
      <c r="Q584" s="59"/>
      <c r="R584" s="59"/>
      <c r="S584" s="59"/>
      <c r="T584" s="60"/>
      <c r="U584" s="33"/>
      <c r="V584" s="33"/>
      <c r="W584" s="33"/>
      <c r="X584" s="33"/>
      <c r="Y584" s="33"/>
      <c r="Z584" s="33"/>
      <c r="AA584" s="33"/>
      <c r="AB584" s="33"/>
      <c r="AC584" s="33"/>
      <c r="AD584" s="33"/>
      <c r="AE584" s="33"/>
      <c r="AT584" s="18" t="s">
        <v>136</v>
      </c>
      <c r="AU584" s="18" t="s">
        <v>86</v>
      </c>
    </row>
    <row r="585" spans="1:65" s="2" customFormat="1" ht="19.5">
      <c r="A585" s="33"/>
      <c r="B585" s="34"/>
      <c r="C585" s="33"/>
      <c r="D585" s="160" t="s">
        <v>470</v>
      </c>
      <c r="E585" s="33"/>
      <c r="F585" s="180" t="s">
        <v>1127</v>
      </c>
      <c r="G585" s="33"/>
      <c r="H585" s="33"/>
      <c r="I585" s="162"/>
      <c r="J585" s="33"/>
      <c r="K585" s="33"/>
      <c r="L585" s="34"/>
      <c r="M585" s="163"/>
      <c r="N585" s="164"/>
      <c r="O585" s="59"/>
      <c r="P585" s="59"/>
      <c r="Q585" s="59"/>
      <c r="R585" s="59"/>
      <c r="S585" s="59"/>
      <c r="T585" s="60"/>
      <c r="U585" s="33"/>
      <c r="V585" s="33"/>
      <c r="W585" s="33"/>
      <c r="X585" s="33"/>
      <c r="Y585" s="33"/>
      <c r="Z585" s="33"/>
      <c r="AA585" s="33"/>
      <c r="AB585" s="33"/>
      <c r="AC585" s="33"/>
      <c r="AD585" s="33"/>
      <c r="AE585" s="33"/>
      <c r="AT585" s="18" t="s">
        <v>470</v>
      </c>
      <c r="AU585" s="18" t="s">
        <v>86</v>
      </c>
    </row>
    <row r="586" spans="1:65" s="13" customFormat="1">
      <c r="B586" s="181"/>
      <c r="D586" s="160" t="s">
        <v>472</v>
      </c>
      <c r="E586" s="182" t="s">
        <v>1</v>
      </c>
      <c r="F586" s="183" t="s">
        <v>1143</v>
      </c>
      <c r="H586" s="184">
        <v>0.15</v>
      </c>
      <c r="I586" s="185"/>
      <c r="L586" s="181"/>
      <c r="M586" s="186"/>
      <c r="N586" s="187"/>
      <c r="O586" s="187"/>
      <c r="P586" s="187"/>
      <c r="Q586" s="187"/>
      <c r="R586" s="187"/>
      <c r="S586" s="187"/>
      <c r="T586" s="188"/>
      <c r="AT586" s="182" t="s">
        <v>472</v>
      </c>
      <c r="AU586" s="182" t="s">
        <v>86</v>
      </c>
      <c r="AV586" s="13" t="s">
        <v>88</v>
      </c>
      <c r="AW586" s="13" t="s">
        <v>35</v>
      </c>
      <c r="AX586" s="13" t="s">
        <v>78</v>
      </c>
      <c r="AY586" s="182" t="s">
        <v>127</v>
      </c>
    </row>
    <row r="587" spans="1:65" s="13" customFormat="1">
      <c r="B587" s="181"/>
      <c r="D587" s="160" t="s">
        <v>472</v>
      </c>
      <c r="E587" s="182" t="s">
        <v>1</v>
      </c>
      <c r="F587" s="183" t="s">
        <v>1144</v>
      </c>
      <c r="H587" s="184">
        <v>577.58900000000006</v>
      </c>
      <c r="I587" s="185"/>
      <c r="L587" s="181"/>
      <c r="M587" s="186"/>
      <c r="N587" s="187"/>
      <c r="O587" s="187"/>
      <c r="P587" s="187"/>
      <c r="Q587" s="187"/>
      <c r="R587" s="187"/>
      <c r="S587" s="187"/>
      <c r="T587" s="188"/>
      <c r="AT587" s="182" t="s">
        <v>472</v>
      </c>
      <c r="AU587" s="182" t="s">
        <v>86</v>
      </c>
      <c r="AV587" s="13" t="s">
        <v>88</v>
      </c>
      <c r="AW587" s="13" t="s">
        <v>35</v>
      </c>
      <c r="AX587" s="13" t="s">
        <v>78</v>
      </c>
      <c r="AY587" s="182" t="s">
        <v>127</v>
      </c>
    </row>
    <row r="588" spans="1:65" s="14" customFormat="1">
      <c r="B588" s="189"/>
      <c r="D588" s="160" t="s">
        <v>472</v>
      </c>
      <c r="E588" s="190" t="s">
        <v>1</v>
      </c>
      <c r="F588" s="191" t="s">
        <v>477</v>
      </c>
      <c r="H588" s="192">
        <v>577.73900000000003</v>
      </c>
      <c r="I588" s="193"/>
      <c r="L588" s="189"/>
      <c r="M588" s="194"/>
      <c r="N588" s="195"/>
      <c r="O588" s="195"/>
      <c r="P588" s="195"/>
      <c r="Q588" s="195"/>
      <c r="R588" s="195"/>
      <c r="S588" s="195"/>
      <c r="T588" s="196"/>
      <c r="AT588" s="190" t="s">
        <v>472</v>
      </c>
      <c r="AU588" s="190" t="s">
        <v>86</v>
      </c>
      <c r="AV588" s="14" t="s">
        <v>134</v>
      </c>
      <c r="AW588" s="14" t="s">
        <v>35</v>
      </c>
      <c r="AX588" s="14" t="s">
        <v>86</v>
      </c>
      <c r="AY588" s="190" t="s">
        <v>127</v>
      </c>
    </row>
    <row r="589" spans="1:65" s="2" customFormat="1" ht="62.65" customHeight="1">
      <c r="A589" s="33"/>
      <c r="B589" s="145"/>
      <c r="C589" s="146" t="s">
        <v>1145</v>
      </c>
      <c r="D589" s="146" t="s">
        <v>130</v>
      </c>
      <c r="E589" s="147" t="s">
        <v>1146</v>
      </c>
      <c r="F589" s="148" t="s">
        <v>1147</v>
      </c>
      <c r="G589" s="149" t="s">
        <v>499</v>
      </c>
      <c r="H589" s="150">
        <v>113.96299999999999</v>
      </c>
      <c r="I589" s="151"/>
      <c r="J589" s="152">
        <f>ROUND(I589*H589,2)</f>
        <v>0</v>
      </c>
      <c r="K589" s="153"/>
      <c r="L589" s="34"/>
      <c r="M589" s="154" t="s">
        <v>1</v>
      </c>
      <c r="N589" s="155" t="s">
        <v>43</v>
      </c>
      <c r="O589" s="59"/>
      <c r="P589" s="156">
        <f>O589*H589</f>
        <v>0</v>
      </c>
      <c r="Q589" s="156">
        <v>0</v>
      </c>
      <c r="R589" s="156">
        <f>Q589*H589</f>
        <v>0</v>
      </c>
      <c r="S589" s="156">
        <v>0</v>
      </c>
      <c r="T589" s="157">
        <f>S589*H589</f>
        <v>0</v>
      </c>
      <c r="U589" s="33"/>
      <c r="V589" s="33"/>
      <c r="W589" s="33"/>
      <c r="X589" s="33"/>
      <c r="Y589" s="33"/>
      <c r="Z589" s="33"/>
      <c r="AA589" s="33"/>
      <c r="AB589" s="33"/>
      <c r="AC589" s="33"/>
      <c r="AD589" s="33"/>
      <c r="AE589" s="33"/>
      <c r="AR589" s="158" t="s">
        <v>168</v>
      </c>
      <c r="AT589" s="158" t="s">
        <v>130</v>
      </c>
      <c r="AU589" s="158" t="s">
        <v>86</v>
      </c>
      <c r="AY589" s="18" t="s">
        <v>127</v>
      </c>
      <c r="BE589" s="159">
        <f>IF(N589="základní",J589,0)</f>
        <v>0</v>
      </c>
      <c r="BF589" s="159">
        <f>IF(N589="snížená",J589,0)</f>
        <v>0</v>
      </c>
      <c r="BG589" s="159">
        <f>IF(N589="zákl. přenesená",J589,0)</f>
        <v>0</v>
      </c>
      <c r="BH589" s="159">
        <f>IF(N589="sníž. přenesená",J589,0)</f>
        <v>0</v>
      </c>
      <c r="BI589" s="159">
        <f>IF(N589="nulová",J589,0)</f>
        <v>0</v>
      </c>
      <c r="BJ589" s="18" t="s">
        <v>86</v>
      </c>
      <c r="BK589" s="159">
        <f>ROUND(I589*H589,2)</f>
        <v>0</v>
      </c>
      <c r="BL589" s="18" t="s">
        <v>168</v>
      </c>
      <c r="BM589" s="158" t="s">
        <v>1148</v>
      </c>
    </row>
    <row r="590" spans="1:65" s="2" customFormat="1" ht="39">
      <c r="A590" s="33"/>
      <c r="B590" s="34"/>
      <c r="C590" s="33"/>
      <c r="D590" s="160" t="s">
        <v>136</v>
      </c>
      <c r="E590" s="33"/>
      <c r="F590" s="161" t="s">
        <v>1149</v>
      </c>
      <c r="G590" s="33"/>
      <c r="H590" s="33"/>
      <c r="I590" s="162"/>
      <c r="J590" s="33"/>
      <c r="K590" s="33"/>
      <c r="L590" s="34"/>
      <c r="M590" s="163"/>
      <c r="N590" s="164"/>
      <c r="O590" s="59"/>
      <c r="P590" s="59"/>
      <c r="Q590" s="59"/>
      <c r="R590" s="59"/>
      <c r="S590" s="59"/>
      <c r="T590" s="60"/>
      <c r="U590" s="33"/>
      <c r="V590" s="33"/>
      <c r="W590" s="33"/>
      <c r="X590" s="33"/>
      <c r="Y590" s="33"/>
      <c r="Z590" s="33"/>
      <c r="AA590" s="33"/>
      <c r="AB590" s="33"/>
      <c r="AC590" s="33"/>
      <c r="AD590" s="33"/>
      <c r="AE590" s="33"/>
      <c r="AT590" s="18" t="s">
        <v>136</v>
      </c>
      <c r="AU590" s="18" t="s">
        <v>86</v>
      </c>
    </row>
    <row r="591" spans="1:65" s="2" customFormat="1" ht="19.5">
      <c r="A591" s="33"/>
      <c r="B591" s="34"/>
      <c r="C591" s="33"/>
      <c r="D591" s="160" t="s">
        <v>470</v>
      </c>
      <c r="E591" s="33"/>
      <c r="F591" s="180" t="s">
        <v>1127</v>
      </c>
      <c r="G591" s="33"/>
      <c r="H591" s="33"/>
      <c r="I591" s="162"/>
      <c r="J591" s="33"/>
      <c r="K591" s="33"/>
      <c r="L591" s="34"/>
      <c r="M591" s="163"/>
      <c r="N591" s="164"/>
      <c r="O591" s="59"/>
      <c r="P591" s="59"/>
      <c r="Q591" s="59"/>
      <c r="R591" s="59"/>
      <c r="S591" s="59"/>
      <c r="T591" s="60"/>
      <c r="U591" s="33"/>
      <c r="V591" s="33"/>
      <c r="W591" s="33"/>
      <c r="X591" s="33"/>
      <c r="Y591" s="33"/>
      <c r="Z591" s="33"/>
      <c r="AA591" s="33"/>
      <c r="AB591" s="33"/>
      <c r="AC591" s="33"/>
      <c r="AD591" s="33"/>
      <c r="AE591" s="33"/>
      <c r="AT591" s="18" t="s">
        <v>470</v>
      </c>
      <c r="AU591" s="18" t="s">
        <v>86</v>
      </c>
    </row>
    <row r="592" spans="1:65" s="15" customFormat="1">
      <c r="B592" s="197"/>
      <c r="D592" s="160" t="s">
        <v>472</v>
      </c>
      <c r="E592" s="198" t="s">
        <v>1</v>
      </c>
      <c r="F592" s="199" t="s">
        <v>1150</v>
      </c>
      <c r="H592" s="198" t="s">
        <v>1</v>
      </c>
      <c r="I592" s="200"/>
      <c r="L592" s="197"/>
      <c r="M592" s="201"/>
      <c r="N592" s="202"/>
      <c r="O592" s="202"/>
      <c r="P592" s="202"/>
      <c r="Q592" s="202"/>
      <c r="R592" s="202"/>
      <c r="S592" s="202"/>
      <c r="T592" s="203"/>
      <c r="AT592" s="198" t="s">
        <v>472</v>
      </c>
      <c r="AU592" s="198" t="s">
        <v>86</v>
      </c>
      <c r="AV592" s="15" t="s">
        <v>86</v>
      </c>
      <c r="AW592" s="15" t="s">
        <v>35</v>
      </c>
      <c r="AX592" s="15" t="s">
        <v>78</v>
      </c>
      <c r="AY592" s="198" t="s">
        <v>127</v>
      </c>
    </row>
    <row r="593" spans="1:65" s="13" customFormat="1">
      <c r="B593" s="181"/>
      <c r="D593" s="160" t="s">
        <v>472</v>
      </c>
      <c r="E593" s="182" t="s">
        <v>1</v>
      </c>
      <c r="F593" s="183" t="s">
        <v>1151</v>
      </c>
      <c r="H593" s="184">
        <v>54.8</v>
      </c>
      <c r="I593" s="185"/>
      <c r="L593" s="181"/>
      <c r="M593" s="186"/>
      <c r="N593" s="187"/>
      <c r="O593" s="187"/>
      <c r="P593" s="187"/>
      <c r="Q593" s="187"/>
      <c r="R593" s="187"/>
      <c r="S593" s="187"/>
      <c r="T593" s="188"/>
      <c r="AT593" s="182" t="s">
        <v>472</v>
      </c>
      <c r="AU593" s="182" t="s">
        <v>86</v>
      </c>
      <c r="AV593" s="13" t="s">
        <v>88</v>
      </c>
      <c r="AW593" s="13" t="s">
        <v>35</v>
      </c>
      <c r="AX593" s="13" t="s">
        <v>78</v>
      </c>
      <c r="AY593" s="182" t="s">
        <v>127</v>
      </c>
    </row>
    <row r="594" spans="1:65" s="13" customFormat="1">
      <c r="B594" s="181"/>
      <c r="D594" s="160" t="s">
        <v>472</v>
      </c>
      <c r="E594" s="182" t="s">
        <v>1</v>
      </c>
      <c r="F594" s="183" t="s">
        <v>1152</v>
      </c>
      <c r="H594" s="184">
        <v>6.57</v>
      </c>
      <c r="I594" s="185"/>
      <c r="L594" s="181"/>
      <c r="M594" s="186"/>
      <c r="N594" s="187"/>
      <c r="O594" s="187"/>
      <c r="P594" s="187"/>
      <c r="Q594" s="187"/>
      <c r="R594" s="187"/>
      <c r="S594" s="187"/>
      <c r="T594" s="188"/>
      <c r="AT594" s="182" t="s">
        <v>472</v>
      </c>
      <c r="AU594" s="182" t="s">
        <v>86</v>
      </c>
      <c r="AV594" s="13" t="s">
        <v>88</v>
      </c>
      <c r="AW594" s="13" t="s">
        <v>35</v>
      </c>
      <c r="AX594" s="13" t="s">
        <v>78</v>
      </c>
      <c r="AY594" s="182" t="s">
        <v>127</v>
      </c>
    </row>
    <row r="595" spans="1:65" s="13" customFormat="1">
      <c r="B595" s="181"/>
      <c r="D595" s="160" t="s">
        <v>472</v>
      </c>
      <c r="E595" s="182" t="s">
        <v>1</v>
      </c>
      <c r="F595" s="183" t="s">
        <v>1153</v>
      </c>
      <c r="H595" s="184">
        <v>0.03</v>
      </c>
      <c r="I595" s="185"/>
      <c r="L595" s="181"/>
      <c r="M595" s="186"/>
      <c r="N595" s="187"/>
      <c r="O595" s="187"/>
      <c r="P595" s="187"/>
      <c r="Q595" s="187"/>
      <c r="R595" s="187"/>
      <c r="S595" s="187"/>
      <c r="T595" s="188"/>
      <c r="AT595" s="182" t="s">
        <v>472</v>
      </c>
      <c r="AU595" s="182" t="s">
        <v>86</v>
      </c>
      <c r="AV595" s="13" t="s">
        <v>88</v>
      </c>
      <c r="AW595" s="13" t="s">
        <v>35</v>
      </c>
      <c r="AX595" s="13" t="s">
        <v>78</v>
      </c>
      <c r="AY595" s="182" t="s">
        <v>127</v>
      </c>
    </row>
    <row r="596" spans="1:65" s="13" customFormat="1">
      <c r="B596" s="181"/>
      <c r="D596" s="160" t="s">
        <v>472</v>
      </c>
      <c r="E596" s="182" t="s">
        <v>1</v>
      </c>
      <c r="F596" s="183" t="s">
        <v>1154</v>
      </c>
      <c r="H596" s="184">
        <v>0.106</v>
      </c>
      <c r="I596" s="185"/>
      <c r="L596" s="181"/>
      <c r="M596" s="186"/>
      <c r="N596" s="187"/>
      <c r="O596" s="187"/>
      <c r="P596" s="187"/>
      <c r="Q596" s="187"/>
      <c r="R596" s="187"/>
      <c r="S596" s="187"/>
      <c r="T596" s="188"/>
      <c r="AT596" s="182" t="s">
        <v>472</v>
      </c>
      <c r="AU596" s="182" t="s">
        <v>86</v>
      </c>
      <c r="AV596" s="13" t="s">
        <v>88</v>
      </c>
      <c r="AW596" s="13" t="s">
        <v>35</v>
      </c>
      <c r="AX596" s="13" t="s">
        <v>78</v>
      </c>
      <c r="AY596" s="182" t="s">
        <v>127</v>
      </c>
    </row>
    <row r="597" spans="1:65" s="13" customFormat="1">
      <c r="B597" s="181"/>
      <c r="D597" s="160" t="s">
        <v>472</v>
      </c>
      <c r="E597" s="182" t="s">
        <v>1</v>
      </c>
      <c r="F597" s="183" t="s">
        <v>1155</v>
      </c>
      <c r="H597" s="184">
        <v>0.14699999999999999</v>
      </c>
      <c r="I597" s="185"/>
      <c r="L597" s="181"/>
      <c r="M597" s="186"/>
      <c r="N597" s="187"/>
      <c r="O597" s="187"/>
      <c r="P597" s="187"/>
      <c r="Q597" s="187"/>
      <c r="R597" s="187"/>
      <c r="S597" s="187"/>
      <c r="T597" s="188"/>
      <c r="AT597" s="182" t="s">
        <v>472</v>
      </c>
      <c r="AU597" s="182" t="s">
        <v>86</v>
      </c>
      <c r="AV597" s="13" t="s">
        <v>88</v>
      </c>
      <c r="AW597" s="13" t="s">
        <v>35</v>
      </c>
      <c r="AX597" s="13" t="s">
        <v>78</v>
      </c>
      <c r="AY597" s="182" t="s">
        <v>127</v>
      </c>
    </row>
    <row r="598" spans="1:65" s="15" customFormat="1">
      <c r="B598" s="197"/>
      <c r="D598" s="160" t="s">
        <v>472</v>
      </c>
      <c r="E598" s="198" t="s">
        <v>1</v>
      </c>
      <c r="F598" s="199" t="s">
        <v>1156</v>
      </c>
      <c r="H598" s="198" t="s">
        <v>1</v>
      </c>
      <c r="I598" s="200"/>
      <c r="L598" s="197"/>
      <c r="M598" s="201"/>
      <c r="N598" s="202"/>
      <c r="O598" s="202"/>
      <c r="P598" s="202"/>
      <c r="Q598" s="202"/>
      <c r="R598" s="202"/>
      <c r="S598" s="202"/>
      <c r="T598" s="203"/>
      <c r="AT598" s="198" t="s">
        <v>472</v>
      </c>
      <c r="AU598" s="198" t="s">
        <v>86</v>
      </c>
      <c r="AV598" s="15" t="s">
        <v>86</v>
      </c>
      <c r="AW598" s="15" t="s">
        <v>35</v>
      </c>
      <c r="AX598" s="15" t="s">
        <v>78</v>
      </c>
      <c r="AY598" s="198" t="s">
        <v>127</v>
      </c>
    </row>
    <row r="599" spans="1:65" s="13" customFormat="1">
      <c r="B599" s="181"/>
      <c r="D599" s="160" t="s">
        <v>472</v>
      </c>
      <c r="E599" s="182" t="s">
        <v>1</v>
      </c>
      <c r="F599" s="183" t="s">
        <v>1157</v>
      </c>
      <c r="H599" s="184">
        <v>2.5000000000000001E-2</v>
      </c>
      <c r="I599" s="185"/>
      <c r="L599" s="181"/>
      <c r="M599" s="186"/>
      <c r="N599" s="187"/>
      <c r="O599" s="187"/>
      <c r="P599" s="187"/>
      <c r="Q599" s="187"/>
      <c r="R599" s="187"/>
      <c r="S599" s="187"/>
      <c r="T599" s="188"/>
      <c r="AT599" s="182" t="s">
        <v>472</v>
      </c>
      <c r="AU599" s="182" t="s">
        <v>86</v>
      </c>
      <c r="AV599" s="13" t="s">
        <v>88</v>
      </c>
      <c r="AW599" s="13" t="s">
        <v>35</v>
      </c>
      <c r="AX599" s="13" t="s">
        <v>78</v>
      </c>
      <c r="AY599" s="182" t="s">
        <v>127</v>
      </c>
    </row>
    <row r="600" spans="1:65" s="13" customFormat="1">
      <c r="B600" s="181"/>
      <c r="D600" s="160" t="s">
        <v>472</v>
      </c>
      <c r="E600" s="182" t="s">
        <v>1</v>
      </c>
      <c r="F600" s="183" t="s">
        <v>1158</v>
      </c>
      <c r="H600" s="184">
        <v>8.5000000000000006E-2</v>
      </c>
      <c r="I600" s="185"/>
      <c r="L600" s="181"/>
      <c r="M600" s="186"/>
      <c r="N600" s="187"/>
      <c r="O600" s="187"/>
      <c r="P600" s="187"/>
      <c r="Q600" s="187"/>
      <c r="R600" s="187"/>
      <c r="S600" s="187"/>
      <c r="T600" s="188"/>
      <c r="AT600" s="182" t="s">
        <v>472</v>
      </c>
      <c r="AU600" s="182" t="s">
        <v>86</v>
      </c>
      <c r="AV600" s="13" t="s">
        <v>88</v>
      </c>
      <c r="AW600" s="13" t="s">
        <v>35</v>
      </c>
      <c r="AX600" s="13" t="s">
        <v>78</v>
      </c>
      <c r="AY600" s="182" t="s">
        <v>127</v>
      </c>
    </row>
    <row r="601" spans="1:65" s="13" customFormat="1">
      <c r="B601" s="181"/>
      <c r="D601" s="160" t="s">
        <v>472</v>
      </c>
      <c r="E601" s="182" t="s">
        <v>1</v>
      </c>
      <c r="F601" s="183" t="s">
        <v>1159</v>
      </c>
      <c r="H601" s="184">
        <v>9.4499999999999993</v>
      </c>
      <c r="I601" s="185"/>
      <c r="L601" s="181"/>
      <c r="M601" s="186"/>
      <c r="N601" s="187"/>
      <c r="O601" s="187"/>
      <c r="P601" s="187"/>
      <c r="Q601" s="187"/>
      <c r="R601" s="187"/>
      <c r="S601" s="187"/>
      <c r="T601" s="188"/>
      <c r="AT601" s="182" t="s">
        <v>472</v>
      </c>
      <c r="AU601" s="182" t="s">
        <v>86</v>
      </c>
      <c r="AV601" s="13" t="s">
        <v>88</v>
      </c>
      <c r="AW601" s="13" t="s">
        <v>35</v>
      </c>
      <c r="AX601" s="13" t="s">
        <v>78</v>
      </c>
      <c r="AY601" s="182" t="s">
        <v>127</v>
      </c>
    </row>
    <row r="602" spans="1:65" s="13" customFormat="1" ht="22.5">
      <c r="B602" s="181"/>
      <c r="D602" s="160" t="s">
        <v>472</v>
      </c>
      <c r="E602" s="182" t="s">
        <v>1</v>
      </c>
      <c r="F602" s="183" t="s">
        <v>1160</v>
      </c>
      <c r="H602" s="184">
        <v>42.75</v>
      </c>
      <c r="I602" s="185"/>
      <c r="L602" s="181"/>
      <c r="M602" s="186"/>
      <c r="N602" s="187"/>
      <c r="O602" s="187"/>
      <c r="P602" s="187"/>
      <c r="Q602" s="187"/>
      <c r="R602" s="187"/>
      <c r="S602" s="187"/>
      <c r="T602" s="188"/>
      <c r="AT602" s="182" t="s">
        <v>472</v>
      </c>
      <c r="AU602" s="182" t="s">
        <v>86</v>
      </c>
      <c r="AV602" s="13" t="s">
        <v>88</v>
      </c>
      <c r="AW602" s="13" t="s">
        <v>35</v>
      </c>
      <c r="AX602" s="13" t="s">
        <v>78</v>
      </c>
      <c r="AY602" s="182" t="s">
        <v>127</v>
      </c>
    </row>
    <row r="603" spans="1:65" s="14" customFormat="1">
      <c r="B603" s="189"/>
      <c r="D603" s="160" t="s">
        <v>472</v>
      </c>
      <c r="E603" s="190" t="s">
        <v>1</v>
      </c>
      <c r="F603" s="191" t="s">
        <v>477</v>
      </c>
      <c r="H603" s="192">
        <v>113.96299999999999</v>
      </c>
      <c r="I603" s="193"/>
      <c r="L603" s="189"/>
      <c r="M603" s="194"/>
      <c r="N603" s="195"/>
      <c r="O603" s="195"/>
      <c r="P603" s="195"/>
      <c r="Q603" s="195"/>
      <c r="R603" s="195"/>
      <c r="S603" s="195"/>
      <c r="T603" s="196"/>
      <c r="AT603" s="190" t="s">
        <v>472</v>
      </c>
      <c r="AU603" s="190" t="s">
        <v>86</v>
      </c>
      <c r="AV603" s="14" t="s">
        <v>134</v>
      </c>
      <c r="AW603" s="14" t="s">
        <v>35</v>
      </c>
      <c r="AX603" s="14" t="s">
        <v>86</v>
      </c>
      <c r="AY603" s="190" t="s">
        <v>127</v>
      </c>
    </row>
    <row r="604" spans="1:65" s="2" customFormat="1" ht="62.65" customHeight="1">
      <c r="A604" s="33"/>
      <c r="B604" s="145"/>
      <c r="C604" s="146" t="s">
        <v>1161</v>
      </c>
      <c r="D604" s="146" t="s">
        <v>130</v>
      </c>
      <c r="E604" s="147" t="s">
        <v>1162</v>
      </c>
      <c r="F604" s="148" t="s">
        <v>1163</v>
      </c>
      <c r="G604" s="149" t="s">
        <v>499</v>
      </c>
      <c r="H604" s="150">
        <v>17.574000000000002</v>
      </c>
      <c r="I604" s="151"/>
      <c r="J604" s="152">
        <f>ROUND(I604*H604,2)</f>
        <v>0</v>
      </c>
      <c r="K604" s="153"/>
      <c r="L604" s="34"/>
      <c r="M604" s="154" t="s">
        <v>1</v>
      </c>
      <c r="N604" s="155" t="s">
        <v>43</v>
      </c>
      <c r="O604" s="59"/>
      <c r="P604" s="156">
        <f>O604*H604</f>
        <v>0</v>
      </c>
      <c r="Q604" s="156">
        <v>0</v>
      </c>
      <c r="R604" s="156">
        <f>Q604*H604</f>
        <v>0</v>
      </c>
      <c r="S604" s="156">
        <v>0</v>
      </c>
      <c r="T604" s="157">
        <f>S604*H604</f>
        <v>0</v>
      </c>
      <c r="U604" s="33"/>
      <c r="V604" s="33"/>
      <c r="W604" s="33"/>
      <c r="X604" s="33"/>
      <c r="Y604" s="33"/>
      <c r="Z604" s="33"/>
      <c r="AA604" s="33"/>
      <c r="AB604" s="33"/>
      <c r="AC604" s="33"/>
      <c r="AD604" s="33"/>
      <c r="AE604" s="33"/>
      <c r="AR604" s="158" t="s">
        <v>168</v>
      </c>
      <c r="AT604" s="158" t="s">
        <v>130</v>
      </c>
      <c r="AU604" s="158" t="s">
        <v>86</v>
      </c>
      <c r="AY604" s="18" t="s">
        <v>127</v>
      </c>
      <c r="BE604" s="159">
        <f>IF(N604="základní",J604,0)</f>
        <v>0</v>
      </c>
      <c r="BF604" s="159">
        <f>IF(N604="snížená",J604,0)</f>
        <v>0</v>
      </c>
      <c r="BG604" s="159">
        <f>IF(N604="zákl. přenesená",J604,0)</f>
        <v>0</v>
      </c>
      <c r="BH604" s="159">
        <f>IF(N604="sníž. přenesená",J604,0)</f>
        <v>0</v>
      </c>
      <c r="BI604" s="159">
        <f>IF(N604="nulová",J604,0)</f>
        <v>0</v>
      </c>
      <c r="BJ604" s="18" t="s">
        <v>86</v>
      </c>
      <c r="BK604" s="159">
        <f>ROUND(I604*H604,2)</f>
        <v>0</v>
      </c>
      <c r="BL604" s="18" t="s">
        <v>168</v>
      </c>
      <c r="BM604" s="158" t="s">
        <v>1164</v>
      </c>
    </row>
    <row r="605" spans="1:65" s="2" customFormat="1" ht="39">
      <c r="A605" s="33"/>
      <c r="B605" s="34"/>
      <c r="C605" s="33"/>
      <c r="D605" s="160" t="s">
        <v>136</v>
      </c>
      <c r="E605" s="33"/>
      <c r="F605" s="161" t="s">
        <v>1165</v>
      </c>
      <c r="G605" s="33"/>
      <c r="H605" s="33"/>
      <c r="I605" s="162"/>
      <c r="J605" s="33"/>
      <c r="K605" s="33"/>
      <c r="L605" s="34"/>
      <c r="M605" s="163"/>
      <c r="N605" s="164"/>
      <c r="O605" s="59"/>
      <c r="P605" s="59"/>
      <c r="Q605" s="59"/>
      <c r="R605" s="59"/>
      <c r="S605" s="59"/>
      <c r="T605" s="60"/>
      <c r="U605" s="33"/>
      <c r="V605" s="33"/>
      <c r="W605" s="33"/>
      <c r="X605" s="33"/>
      <c r="Y605" s="33"/>
      <c r="Z605" s="33"/>
      <c r="AA605" s="33"/>
      <c r="AB605" s="33"/>
      <c r="AC605" s="33"/>
      <c r="AD605" s="33"/>
      <c r="AE605" s="33"/>
      <c r="AT605" s="18" t="s">
        <v>136</v>
      </c>
      <c r="AU605" s="18" t="s">
        <v>86</v>
      </c>
    </row>
    <row r="606" spans="1:65" s="2" customFormat="1" ht="19.5">
      <c r="A606" s="33"/>
      <c r="B606" s="34"/>
      <c r="C606" s="33"/>
      <c r="D606" s="160" t="s">
        <v>470</v>
      </c>
      <c r="E606" s="33"/>
      <c r="F606" s="180" t="s">
        <v>1127</v>
      </c>
      <c r="G606" s="33"/>
      <c r="H606" s="33"/>
      <c r="I606" s="162"/>
      <c r="J606" s="33"/>
      <c r="K606" s="33"/>
      <c r="L606" s="34"/>
      <c r="M606" s="163"/>
      <c r="N606" s="164"/>
      <c r="O606" s="59"/>
      <c r="P606" s="59"/>
      <c r="Q606" s="59"/>
      <c r="R606" s="59"/>
      <c r="S606" s="59"/>
      <c r="T606" s="60"/>
      <c r="U606" s="33"/>
      <c r="V606" s="33"/>
      <c r="W606" s="33"/>
      <c r="X606" s="33"/>
      <c r="Y606" s="33"/>
      <c r="Z606" s="33"/>
      <c r="AA606" s="33"/>
      <c r="AB606" s="33"/>
      <c r="AC606" s="33"/>
      <c r="AD606" s="33"/>
      <c r="AE606" s="33"/>
      <c r="AT606" s="18" t="s">
        <v>470</v>
      </c>
      <c r="AU606" s="18" t="s">
        <v>86</v>
      </c>
    </row>
    <row r="607" spans="1:65" s="13" customFormat="1">
      <c r="B607" s="181"/>
      <c r="D607" s="160" t="s">
        <v>472</v>
      </c>
      <c r="E607" s="182" t="s">
        <v>1</v>
      </c>
      <c r="F607" s="183" t="s">
        <v>1166</v>
      </c>
      <c r="H607" s="184">
        <v>16.257999999999999</v>
      </c>
      <c r="I607" s="185"/>
      <c r="L607" s="181"/>
      <c r="M607" s="186"/>
      <c r="N607" s="187"/>
      <c r="O607" s="187"/>
      <c r="P607" s="187"/>
      <c r="Q607" s="187"/>
      <c r="R607" s="187"/>
      <c r="S607" s="187"/>
      <c r="T607" s="188"/>
      <c r="AT607" s="182" t="s">
        <v>472</v>
      </c>
      <c r="AU607" s="182" t="s">
        <v>86</v>
      </c>
      <c r="AV607" s="13" t="s">
        <v>88</v>
      </c>
      <c r="AW607" s="13" t="s">
        <v>35</v>
      </c>
      <c r="AX607" s="13" t="s">
        <v>78</v>
      </c>
      <c r="AY607" s="182" t="s">
        <v>127</v>
      </c>
    </row>
    <row r="608" spans="1:65" s="13" customFormat="1">
      <c r="B608" s="181"/>
      <c r="D608" s="160" t="s">
        <v>472</v>
      </c>
      <c r="E608" s="182" t="s">
        <v>1</v>
      </c>
      <c r="F608" s="183" t="s">
        <v>1167</v>
      </c>
      <c r="H608" s="184">
        <v>1.042</v>
      </c>
      <c r="I608" s="185"/>
      <c r="L608" s="181"/>
      <c r="M608" s="186"/>
      <c r="N608" s="187"/>
      <c r="O608" s="187"/>
      <c r="P608" s="187"/>
      <c r="Q608" s="187"/>
      <c r="R608" s="187"/>
      <c r="S608" s="187"/>
      <c r="T608" s="188"/>
      <c r="AT608" s="182" t="s">
        <v>472</v>
      </c>
      <c r="AU608" s="182" t="s">
        <v>86</v>
      </c>
      <c r="AV608" s="13" t="s">
        <v>88</v>
      </c>
      <c r="AW608" s="13" t="s">
        <v>35</v>
      </c>
      <c r="AX608" s="13" t="s">
        <v>78</v>
      </c>
      <c r="AY608" s="182" t="s">
        <v>127</v>
      </c>
    </row>
    <row r="609" spans="1:65" s="13" customFormat="1">
      <c r="B609" s="181"/>
      <c r="D609" s="160" t="s">
        <v>472</v>
      </c>
      <c r="E609" s="182" t="s">
        <v>1</v>
      </c>
      <c r="F609" s="183" t="s">
        <v>1168</v>
      </c>
      <c r="H609" s="184">
        <v>0.23899999999999999</v>
      </c>
      <c r="I609" s="185"/>
      <c r="L609" s="181"/>
      <c r="M609" s="186"/>
      <c r="N609" s="187"/>
      <c r="O609" s="187"/>
      <c r="P609" s="187"/>
      <c r="Q609" s="187"/>
      <c r="R609" s="187"/>
      <c r="S609" s="187"/>
      <c r="T609" s="188"/>
      <c r="AT609" s="182" t="s">
        <v>472</v>
      </c>
      <c r="AU609" s="182" t="s">
        <v>86</v>
      </c>
      <c r="AV609" s="13" t="s">
        <v>88</v>
      </c>
      <c r="AW609" s="13" t="s">
        <v>35</v>
      </c>
      <c r="AX609" s="13" t="s">
        <v>78</v>
      </c>
      <c r="AY609" s="182" t="s">
        <v>127</v>
      </c>
    </row>
    <row r="610" spans="1:65" s="13" customFormat="1">
      <c r="B610" s="181"/>
      <c r="D610" s="160" t="s">
        <v>472</v>
      </c>
      <c r="E610" s="182" t="s">
        <v>1</v>
      </c>
      <c r="F610" s="183" t="s">
        <v>1169</v>
      </c>
      <c r="H610" s="184">
        <v>5.0000000000000001E-3</v>
      </c>
      <c r="I610" s="185"/>
      <c r="L610" s="181"/>
      <c r="M610" s="186"/>
      <c r="N610" s="187"/>
      <c r="O610" s="187"/>
      <c r="P610" s="187"/>
      <c r="Q610" s="187"/>
      <c r="R610" s="187"/>
      <c r="S610" s="187"/>
      <c r="T610" s="188"/>
      <c r="AT610" s="182" t="s">
        <v>472</v>
      </c>
      <c r="AU610" s="182" t="s">
        <v>86</v>
      </c>
      <c r="AV610" s="13" t="s">
        <v>88</v>
      </c>
      <c r="AW610" s="13" t="s">
        <v>35</v>
      </c>
      <c r="AX610" s="13" t="s">
        <v>78</v>
      </c>
      <c r="AY610" s="182" t="s">
        <v>127</v>
      </c>
    </row>
    <row r="611" spans="1:65" s="13" customFormat="1">
      <c r="B611" s="181"/>
      <c r="D611" s="160" t="s">
        <v>472</v>
      </c>
      <c r="E611" s="182" t="s">
        <v>1</v>
      </c>
      <c r="F611" s="183" t="s">
        <v>1170</v>
      </c>
      <c r="H611" s="184">
        <v>0.03</v>
      </c>
      <c r="I611" s="185"/>
      <c r="L611" s="181"/>
      <c r="M611" s="186"/>
      <c r="N611" s="187"/>
      <c r="O611" s="187"/>
      <c r="P611" s="187"/>
      <c r="Q611" s="187"/>
      <c r="R611" s="187"/>
      <c r="S611" s="187"/>
      <c r="T611" s="188"/>
      <c r="AT611" s="182" t="s">
        <v>472</v>
      </c>
      <c r="AU611" s="182" t="s">
        <v>86</v>
      </c>
      <c r="AV611" s="13" t="s">
        <v>88</v>
      </c>
      <c r="AW611" s="13" t="s">
        <v>35</v>
      </c>
      <c r="AX611" s="13" t="s">
        <v>78</v>
      </c>
      <c r="AY611" s="182" t="s">
        <v>127</v>
      </c>
    </row>
    <row r="612" spans="1:65" s="14" customFormat="1">
      <c r="B612" s="189"/>
      <c r="D612" s="160" t="s">
        <v>472</v>
      </c>
      <c r="E612" s="190" t="s">
        <v>1</v>
      </c>
      <c r="F612" s="191" t="s">
        <v>477</v>
      </c>
      <c r="H612" s="192">
        <v>17.574000000000002</v>
      </c>
      <c r="I612" s="193"/>
      <c r="L612" s="189"/>
      <c r="M612" s="194"/>
      <c r="N612" s="195"/>
      <c r="O612" s="195"/>
      <c r="P612" s="195"/>
      <c r="Q612" s="195"/>
      <c r="R612" s="195"/>
      <c r="S612" s="195"/>
      <c r="T612" s="196"/>
      <c r="AT612" s="190" t="s">
        <v>472</v>
      </c>
      <c r="AU612" s="190" t="s">
        <v>86</v>
      </c>
      <c r="AV612" s="14" t="s">
        <v>134</v>
      </c>
      <c r="AW612" s="14" t="s">
        <v>35</v>
      </c>
      <c r="AX612" s="14" t="s">
        <v>86</v>
      </c>
      <c r="AY612" s="190" t="s">
        <v>127</v>
      </c>
    </row>
    <row r="613" spans="1:65" s="2" customFormat="1" ht="62.65" customHeight="1">
      <c r="A613" s="33"/>
      <c r="B613" s="145"/>
      <c r="C613" s="146" t="s">
        <v>1171</v>
      </c>
      <c r="D613" s="146" t="s">
        <v>130</v>
      </c>
      <c r="E613" s="147" t="s">
        <v>1172</v>
      </c>
      <c r="F613" s="148" t="s">
        <v>1173</v>
      </c>
      <c r="G613" s="149" t="s">
        <v>499</v>
      </c>
      <c r="H613" s="150">
        <v>41.36</v>
      </c>
      <c r="I613" s="151"/>
      <c r="J613" s="152">
        <f>ROUND(I613*H613,2)</f>
        <v>0</v>
      </c>
      <c r="K613" s="153"/>
      <c r="L613" s="34"/>
      <c r="M613" s="154" t="s">
        <v>1</v>
      </c>
      <c r="N613" s="155" t="s">
        <v>43</v>
      </c>
      <c r="O613" s="59"/>
      <c r="P613" s="156">
        <f>O613*H613</f>
        <v>0</v>
      </c>
      <c r="Q613" s="156">
        <v>0</v>
      </c>
      <c r="R613" s="156">
        <f>Q613*H613</f>
        <v>0</v>
      </c>
      <c r="S613" s="156">
        <v>0</v>
      </c>
      <c r="T613" s="157">
        <f>S613*H613</f>
        <v>0</v>
      </c>
      <c r="U613" s="33"/>
      <c r="V613" s="33"/>
      <c r="W613" s="33"/>
      <c r="X613" s="33"/>
      <c r="Y613" s="33"/>
      <c r="Z613" s="33"/>
      <c r="AA613" s="33"/>
      <c r="AB613" s="33"/>
      <c r="AC613" s="33"/>
      <c r="AD613" s="33"/>
      <c r="AE613" s="33"/>
      <c r="AR613" s="158" t="s">
        <v>168</v>
      </c>
      <c r="AT613" s="158" t="s">
        <v>130</v>
      </c>
      <c r="AU613" s="158" t="s">
        <v>86</v>
      </c>
      <c r="AY613" s="18" t="s">
        <v>127</v>
      </c>
      <c r="BE613" s="159">
        <f>IF(N613="základní",J613,0)</f>
        <v>0</v>
      </c>
      <c r="BF613" s="159">
        <f>IF(N613="snížená",J613,0)</f>
        <v>0</v>
      </c>
      <c r="BG613" s="159">
        <f>IF(N613="zákl. přenesená",J613,0)</f>
        <v>0</v>
      </c>
      <c r="BH613" s="159">
        <f>IF(N613="sníž. přenesená",J613,0)</f>
        <v>0</v>
      </c>
      <c r="BI613" s="159">
        <f>IF(N613="nulová",J613,0)</f>
        <v>0</v>
      </c>
      <c r="BJ613" s="18" t="s">
        <v>86</v>
      </c>
      <c r="BK613" s="159">
        <f>ROUND(I613*H613,2)</f>
        <v>0</v>
      </c>
      <c r="BL613" s="18" t="s">
        <v>168</v>
      </c>
      <c r="BM613" s="158" t="s">
        <v>1174</v>
      </c>
    </row>
    <row r="614" spans="1:65" s="2" customFormat="1" ht="39">
      <c r="A614" s="33"/>
      <c r="B614" s="34"/>
      <c r="C614" s="33"/>
      <c r="D614" s="160" t="s">
        <v>136</v>
      </c>
      <c r="E614" s="33"/>
      <c r="F614" s="161" t="s">
        <v>1175</v>
      </c>
      <c r="G614" s="33"/>
      <c r="H614" s="33"/>
      <c r="I614" s="162"/>
      <c r="J614" s="33"/>
      <c r="K614" s="33"/>
      <c r="L614" s="34"/>
      <c r="M614" s="163"/>
      <c r="N614" s="164"/>
      <c r="O614" s="59"/>
      <c r="P614" s="59"/>
      <c r="Q614" s="59"/>
      <c r="R614" s="59"/>
      <c r="S614" s="59"/>
      <c r="T614" s="60"/>
      <c r="U614" s="33"/>
      <c r="V614" s="33"/>
      <c r="W614" s="33"/>
      <c r="X614" s="33"/>
      <c r="Y614" s="33"/>
      <c r="Z614" s="33"/>
      <c r="AA614" s="33"/>
      <c r="AB614" s="33"/>
      <c r="AC614" s="33"/>
      <c r="AD614" s="33"/>
      <c r="AE614" s="33"/>
      <c r="AT614" s="18" t="s">
        <v>136</v>
      </c>
      <c r="AU614" s="18" t="s">
        <v>86</v>
      </c>
    </row>
    <row r="615" spans="1:65" s="2" customFormat="1" ht="19.5">
      <c r="A615" s="33"/>
      <c r="B615" s="34"/>
      <c r="C615" s="33"/>
      <c r="D615" s="160" t="s">
        <v>470</v>
      </c>
      <c r="E615" s="33"/>
      <c r="F615" s="180" t="s">
        <v>1127</v>
      </c>
      <c r="G615" s="33"/>
      <c r="H615" s="33"/>
      <c r="I615" s="162"/>
      <c r="J615" s="33"/>
      <c r="K615" s="33"/>
      <c r="L615" s="34"/>
      <c r="M615" s="163"/>
      <c r="N615" s="164"/>
      <c r="O615" s="59"/>
      <c r="P615" s="59"/>
      <c r="Q615" s="59"/>
      <c r="R615" s="59"/>
      <c r="S615" s="59"/>
      <c r="T615" s="60"/>
      <c r="U615" s="33"/>
      <c r="V615" s="33"/>
      <c r="W615" s="33"/>
      <c r="X615" s="33"/>
      <c r="Y615" s="33"/>
      <c r="Z615" s="33"/>
      <c r="AA615" s="33"/>
      <c r="AB615" s="33"/>
      <c r="AC615" s="33"/>
      <c r="AD615" s="33"/>
      <c r="AE615" s="33"/>
      <c r="AT615" s="18" t="s">
        <v>470</v>
      </c>
      <c r="AU615" s="18" t="s">
        <v>86</v>
      </c>
    </row>
    <row r="616" spans="1:65" s="13" customFormat="1">
      <c r="B616" s="181"/>
      <c r="D616" s="160" t="s">
        <v>472</v>
      </c>
      <c r="E616" s="182" t="s">
        <v>1</v>
      </c>
      <c r="F616" s="183" t="s">
        <v>1176</v>
      </c>
      <c r="H616" s="184">
        <v>25.89</v>
      </c>
      <c r="I616" s="185"/>
      <c r="L616" s="181"/>
      <c r="M616" s="186"/>
      <c r="N616" s="187"/>
      <c r="O616" s="187"/>
      <c r="P616" s="187"/>
      <c r="Q616" s="187"/>
      <c r="R616" s="187"/>
      <c r="S616" s="187"/>
      <c r="T616" s="188"/>
      <c r="AT616" s="182" t="s">
        <v>472</v>
      </c>
      <c r="AU616" s="182" t="s">
        <v>86</v>
      </c>
      <c r="AV616" s="13" t="s">
        <v>88</v>
      </c>
      <c r="AW616" s="13" t="s">
        <v>35</v>
      </c>
      <c r="AX616" s="13" t="s">
        <v>78</v>
      </c>
      <c r="AY616" s="182" t="s">
        <v>127</v>
      </c>
    </row>
    <row r="617" spans="1:65" s="13" customFormat="1">
      <c r="B617" s="181"/>
      <c r="D617" s="160" t="s">
        <v>472</v>
      </c>
      <c r="E617" s="182" t="s">
        <v>1</v>
      </c>
      <c r="F617" s="183" t="s">
        <v>1177</v>
      </c>
      <c r="H617" s="184">
        <v>4.5570000000000004</v>
      </c>
      <c r="I617" s="185"/>
      <c r="L617" s="181"/>
      <c r="M617" s="186"/>
      <c r="N617" s="187"/>
      <c r="O617" s="187"/>
      <c r="P617" s="187"/>
      <c r="Q617" s="187"/>
      <c r="R617" s="187"/>
      <c r="S617" s="187"/>
      <c r="T617" s="188"/>
      <c r="AT617" s="182" t="s">
        <v>472</v>
      </c>
      <c r="AU617" s="182" t="s">
        <v>86</v>
      </c>
      <c r="AV617" s="13" t="s">
        <v>88</v>
      </c>
      <c r="AW617" s="13" t="s">
        <v>35</v>
      </c>
      <c r="AX617" s="13" t="s">
        <v>78</v>
      </c>
      <c r="AY617" s="182" t="s">
        <v>127</v>
      </c>
    </row>
    <row r="618" spans="1:65" s="13" customFormat="1">
      <c r="B618" s="181"/>
      <c r="D618" s="160" t="s">
        <v>472</v>
      </c>
      <c r="E618" s="182" t="s">
        <v>1</v>
      </c>
      <c r="F618" s="183" t="s">
        <v>1178</v>
      </c>
      <c r="H618" s="184">
        <v>5.76</v>
      </c>
      <c r="I618" s="185"/>
      <c r="L618" s="181"/>
      <c r="M618" s="186"/>
      <c r="N618" s="187"/>
      <c r="O618" s="187"/>
      <c r="P618" s="187"/>
      <c r="Q618" s="187"/>
      <c r="R618" s="187"/>
      <c r="S618" s="187"/>
      <c r="T618" s="188"/>
      <c r="AT618" s="182" t="s">
        <v>472</v>
      </c>
      <c r="AU618" s="182" t="s">
        <v>86</v>
      </c>
      <c r="AV618" s="13" t="s">
        <v>88</v>
      </c>
      <c r="AW618" s="13" t="s">
        <v>35</v>
      </c>
      <c r="AX618" s="13" t="s">
        <v>78</v>
      </c>
      <c r="AY618" s="182" t="s">
        <v>127</v>
      </c>
    </row>
    <row r="619" spans="1:65" s="13" customFormat="1">
      <c r="B619" s="181"/>
      <c r="D619" s="160" t="s">
        <v>472</v>
      </c>
      <c r="E619" s="182" t="s">
        <v>1</v>
      </c>
      <c r="F619" s="183" t="s">
        <v>1179</v>
      </c>
      <c r="H619" s="184">
        <v>0.126</v>
      </c>
      <c r="I619" s="185"/>
      <c r="L619" s="181"/>
      <c r="M619" s="186"/>
      <c r="N619" s="187"/>
      <c r="O619" s="187"/>
      <c r="P619" s="187"/>
      <c r="Q619" s="187"/>
      <c r="R619" s="187"/>
      <c r="S619" s="187"/>
      <c r="T619" s="188"/>
      <c r="AT619" s="182" t="s">
        <v>472</v>
      </c>
      <c r="AU619" s="182" t="s">
        <v>86</v>
      </c>
      <c r="AV619" s="13" t="s">
        <v>88</v>
      </c>
      <c r="AW619" s="13" t="s">
        <v>35</v>
      </c>
      <c r="AX619" s="13" t="s">
        <v>78</v>
      </c>
      <c r="AY619" s="182" t="s">
        <v>127</v>
      </c>
    </row>
    <row r="620" spans="1:65" s="13" customFormat="1">
      <c r="B620" s="181"/>
      <c r="D620" s="160" t="s">
        <v>472</v>
      </c>
      <c r="E620" s="182" t="s">
        <v>1</v>
      </c>
      <c r="F620" s="183" t="s">
        <v>1180</v>
      </c>
      <c r="H620" s="184">
        <v>0.217</v>
      </c>
      <c r="I620" s="185"/>
      <c r="L620" s="181"/>
      <c r="M620" s="186"/>
      <c r="N620" s="187"/>
      <c r="O620" s="187"/>
      <c r="P620" s="187"/>
      <c r="Q620" s="187"/>
      <c r="R620" s="187"/>
      <c r="S620" s="187"/>
      <c r="T620" s="188"/>
      <c r="AT620" s="182" t="s">
        <v>472</v>
      </c>
      <c r="AU620" s="182" t="s">
        <v>86</v>
      </c>
      <c r="AV620" s="13" t="s">
        <v>88</v>
      </c>
      <c r="AW620" s="13" t="s">
        <v>35</v>
      </c>
      <c r="AX620" s="13" t="s">
        <v>78</v>
      </c>
      <c r="AY620" s="182" t="s">
        <v>127</v>
      </c>
    </row>
    <row r="621" spans="1:65" s="13" customFormat="1">
      <c r="B621" s="181"/>
      <c r="D621" s="160" t="s">
        <v>472</v>
      </c>
      <c r="E621" s="182" t="s">
        <v>1</v>
      </c>
      <c r="F621" s="183" t="s">
        <v>1181</v>
      </c>
      <c r="H621" s="184">
        <v>0.73299999999999998</v>
      </c>
      <c r="I621" s="185"/>
      <c r="L621" s="181"/>
      <c r="M621" s="186"/>
      <c r="N621" s="187"/>
      <c r="O621" s="187"/>
      <c r="P621" s="187"/>
      <c r="Q621" s="187"/>
      <c r="R621" s="187"/>
      <c r="S621" s="187"/>
      <c r="T621" s="188"/>
      <c r="AT621" s="182" t="s">
        <v>472</v>
      </c>
      <c r="AU621" s="182" t="s">
        <v>86</v>
      </c>
      <c r="AV621" s="13" t="s">
        <v>88</v>
      </c>
      <c r="AW621" s="13" t="s">
        <v>35</v>
      </c>
      <c r="AX621" s="13" t="s">
        <v>78</v>
      </c>
      <c r="AY621" s="182" t="s">
        <v>127</v>
      </c>
    </row>
    <row r="622" spans="1:65" s="13" customFormat="1">
      <c r="B622" s="181"/>
      <c r="D622" s="160" t="s">
        <v>472</v>
      </c>
      <c r="E622" s="182" t="s">
        <v>1</v>
      </c>
      <c r="F622" s="183" t="s">
        <v>1182</v>
      </c>
      <c r="H622" s="184">
        <v>0.45400000000000001</v>
      </c>
      <c r="I622" s="185"/>
      <c r="L622" s="181"/>
      <c r="M622" s="186"/>
      <c r="N622" s="187"/>
      <c r="O622" s="187"/>
      <c r="P622" s="187"/>
      <c r="Q622" s="187"/>
      <c r="R622" s="187"/>
      <c r="S622" s="187"/>
      <c r="T622" s="188"/>
      <c r="AT622" s="182" t="s">
        <v>472</v>
      </c>
      <c r="AU622" s="182" t="s">
        <v>86</v>
      </c>
      <c r="AV622" s="13" t="s">
        <v>88</v>
      </c>
      <c r="AW622" s="13" t="s">
        <v>35</v>
      </c>
      <c r="AX622" s="13" t="s">
        <v>78</v>
      </c>
      <c r="AY622" s="182" t="s">
        <v>127</v>
      </c>
    </row>
    <row r="623" spans="1:65" s="13" customFormat="1">
      <c r="B623" s="181"/>
      <c r="D623" s="160" t="s">
        <v>472</v>
      </c>
      <c r="E623" s="182" t="s">
        <v>1</v>
      </c>
      <c r="F623" s="183" t="s">
        <v>1183</v>
      </c>
      <c r="H623" s="184">
        <v>9.9000000000000005E-2</v>
      </c>
      <c r="I623" s="185"/>
      <c r="L623" s="181"/>
      <c r="M623" s="186"/>
      <c r="N623" s="187"/>
      <c r="O623" s="187"/>
      <c r="P623" s="187"/>
      <c r="Q623" s="187"/>
      <c r="R623" s="187"/>
      <c r="S623" s="187"/>
      <c r="T623" s="188"/>
      <c r="AT623" s="182" t="s">
        <v>472</v>
      </c>
      <c r="AU623" s="182" t="s">
        <v>86</v>
      </c>
      <c r="AV623" s="13" t="s">
        <v>88</v>
      </c>
      <c r="AW623" s="13" t="s">
        <v>35</v>
      </c>
      <c r="AX623" s="13" t="s">
        <v>78</v>
      </c>
      <c r="AY623" s="182" t="s">
        <v>127</v>
      </c>
    </row>
    <row r="624" spans="1:65" s="13" customFormat="1">
      <c r="B624" s="181"/>
      <c r="D624" s="160" t="s">
        <v>472</v>
      </c>
      <c r="E624" s="182" t="s">
        <v>1</v>
      </c>
      <c r="F624" s="183" t="s">
        <v>1184</v>
      </c>
      <c r="H624" s="184">
        <v>1.4E-2</v>
      </c>
      <c r="I624" s="185"/>
      <c r="L624" s="181"/>
      <c r="M624" s="186"/>
      <c r="N624" s="187"/>
      <c r="O624" s="187"/>
      <c r="P624" s="187"/>
      <c r="Q624" s="187"/>
      <c r="R624" s="187"/>
      <c r="S624" s="187"/>
      <c r="T624" s="188"/>
      <c r="AT624" s="182" t="s">
        <v>472</v>
      </c>
      <c r="AU624" s="182" t="s">
        <v>86</v>
      </c>
      <c r="AV624" s="13" t="s">
        <v>88</v>
      </c>
      <c r="AW624" s="13" t="s">
        <v>35</v>
      </c>
      <c r="AX624" s="13" t="s">
        <v>78</v>
      </c>
      <c r="AY624" s="182" t="s">
        <v>127</v>
      </c>
    </row>
    <row r="625" spans="1:65" s="13" customFormat="1">
      <c r="B625" s="181"/>
      <c r="D625" s="160" t="s">
        <v>472</v>
      </c>
      <c r="E625" s="182" t="s">
        <v>1</v>
      </c>
      <c r="F625" s="183" t="s">
        <v>1185</v>
      </c>
      <c r="H625" s="184">
        <v>1.7999999999999999E-2</v>
      </c>
      <c r="I625" s="185"/>
      <c r="L625" s="181"/>
      <c r="M625" s="186"/>
      <c r="N625" s="187"/>
      <c r="O625" s="187"/>
      <c r="P625" s="187"/>
      <c r="Q625" s="187"/>
      <c r="R625" s="187"/>
      <c r="S625" s="187"/>
      <c r="T625" s="188"/>
      <c r="AT625" s="182" t="s">
        <v>472</v>
      </c>
      <c r="AU625" s="182" t="s">
        <v>86</v>
      </c>
      <c r="AV625" s="13" t="s">
        <v>88</v>
      </c>
      <c r="AW625" s="13" t="s">
        <v>35</v>
      </c>
      <c r="AX625" s="13" t="s">
        <v>78</v>
      </c>
      <c r="AY625" s="182" t="s">
        <v>127</v>
      </c>
    </row>
    <row r="626" spans="1:65" s="13" customFormat="1">
      <c r="B626" s="181"/>
      <c r="D626" s="160" t="s">
        <v>472</v>
      </c>
      <c r="E626" s="182" t="s">
        <v>1</v>
      </c>
      <c r="F626" s="183" t="s">
        <v>1186</v>
      </c>
      <c r="H626" s="184">
        <v>4.0000000000000001E-3</v>
      </c>
      <c r="I626" s="185"/>
      <c r="L626" s="181"/>
      <c r="M626" s="186"/>
      <c r="N626" s="187"/>
      <c r="O626" s="187"/>
      <c r="P626" s="187"/>
      <c r="Q626" s="187"/>
      <c r="R626" s="187"/>
      <c r="S626" s="187"/>
      <c r="T626" s="188"/>
      <c r="AT626" s="182" t="s">
        <v>472</v>
      </c>
      <c r="AU626" s="182" t="s">
        <v>86</v>
      </c>
      <c r="AV626" s="13" t="s">
        <v>88</v>
      </c>
      <c r="AW626" s="13" t="s">
        <v>35</v>
      </c>
      <c r="AX626" s="13" t="s">
        <v>78</v>
      </c>
      <c r="AY626" s="182" t="s">
        <v>127</v>
      </c>
    </row>
    <row r="627" spans="1:65" s="13" customFormat="1">
      <c r="B627" s="181"/>
      <c r="D627" s="160" t="s">
        <v>472</v>
      </c>
      <c r="E627" s="182" t="s">
        <v>1</v>
      </c>
      <c r="F627" s="183" t="s">
        <v>1187</v>
      </c>
      <c r="H627" s="184">
        <v>1.37</v>
      </c>
      <c r="I627" s="185"/>
      <c r="L627" s="181"/>
      <c r="M627" s="186"/>
      <c r="N627" s="187"/>
      <c r="O627" s="187"/>
      <c r="P627" s="187"/>
      <c r="Q627" s="187"/>
      <c r="R627" s="187"/>
      <c r="S627" s="187"/>
      <c r="T627" s="188"/>
      <c r="AT627" s="182" t="s">
        <v>472</v>
      </c>
      <c r="AU627" s="182" t="s">
        <v>86</v>
      </c>
      <c r="AV627" s="13" t="s">
        <v>88</v>
      </c>
      <c r="AW627" s="13" t="s">
        <v>35</v>
      </c>
      <c r="AX627" s="13" t="s">
        <v>78</v>
      </c>
      <c r="AY627" s="182" t="s">
        <v>127</v>
      </c>
    </row>
    <row r="628" spans="1:65" s="13" customFormat="1">
      <c r="B628" s="181"/>
      <c r="D628" s="160" t="s">
        <v>472</v>
      </c>
      <c r="E628" s="182" t="s">
        <v>1</v>
      </c>
      <c r="F628" s="183" t="s">
        <v>1188</v>
      </c>
      <c r="H628" s="184">
        <v>0.112</v>
      </c>
      <c r="I628" s="185"/>
      <c r="L628" s="181"/>
      <c r="M628" s="186"/>
      <c r="N628" s="187"/>
      <c r="O628" s="187"/>
      <c r="P628" s="187"/>
      <c r="Q628" s="187"/>
      <c r="R628" s="187"/>
      <c r="S628" s="187"/>
      <c r="T628" s="188"/>
      <c r="AT628" s="182" t="s">
        <v>472</v>
      </c>
      <c r="AU628" s="182" t="s">
        <v>86</v>
      </c>
      <c r="AV628" s="13" t="s">
        <v>88</v>
      </c>
      <c r="AW628" s="13" t="s">
        <v>35</v>
      </c>
      <c r="AX628" s="13" t="s">
        <v>78</v>
      </c>
      <c r="AY628" s="182" t="s">
        <v>127</v>
      </c>
    </row>
    <row r="629" spans="1:65" s="13" customFormat="1">
      <c r="B629" s="181"/>
      <c r="D629" s="160" t="s">
        <v>472</v>
      </c>
      <c r="E629" s="182" t="s">
        <v>1</v>
      </c>
      <c r="F629" s="183" t="s">
        <v>1189</v>
      </c>
      <c r="H629" s="184">
        <v>0.43</v>
      </c>
      <c r="I629" s="185"/>
      <c r="L629" s="181"/>
      <c r="M629" s="186"/>
      <c r="N629" s="187"/>
      <c r="O629" s="187"/>
      <c r="P629" s="187"/>
      <c r="Q629" s="187"/>
      <c r="R629" s="187"/>
      <c r="S629" s="187"/>
      <c r="T629" s="188"/>
      <c r="AT629" s="182" t="s">
        <v>472</v>
      </c>
      <c r="AU629" s="182" t="s">
        <v>86</v>
      </c>
      <c r="AV629" s="13" t="s">
        <v>88</v>
      </c>
      <c r="AW629" s="13" t="s">
        <v>35</v>
      </c>
      <c r="AX629" s="13" t="s">
        <v>78</v>
      </c>
      <c r="AY629" s="182" t="s">
        <v>127</v>
      </c>
    </row>
    <row r="630" spans="1:65" s="13" customFormat="1">
      <c r="B630" s="181"/>
      <c r="D630" s="160" t="s">
        <v>472</v>
      </c>
      <c r="E630" s="182" t="s">
        <v>1</v>
      </c>
      <c r="F630" s="183" t="s">
        <v>1190</v>
      </c>
      <c r="H630" s="184">
        <v>0.97599999999999998</v>
      </c>
      <c r="I630" s="185"/>
      <c r="L630" s="181"/>
      <c r="M630" s="186"/>
      <c r="N630" s="187"/>
      <c r="O630" s="187"/>
      <c r="P630" s="187"/>
      <c r="Q630" s="187"/>
      <c r="R630" s="187"/>
      <c r="S630" s="187"/>
      <c r="T630" s="188"/>
      <c r="AT630" s="182" t="s">
        <v>472</v>
      </c>
      <c r="AU630" s="182" t="s">
        <v>86</v>
      </c>
      <c r="AV630" s="13" t="s">
        <v>88</v>
      </c>
      <c r="AW630" s="13" t="s">
        <v>35</v>
      </c>
      <c r="AX630" s="13" t="s">
        <v>78</v>
      </c>
      <c r="AY630" s="182" t="s">
        <v>127</v>
      </c>
    </row>
    <row r="631" spans="1:65" s="13" customFormat="1">
      <c r="B631" s="181"/>
      <c r="D631" s="160" t="s">
        <v>472</v>
      </c>
      <c r="E631" s="182" t="s">
        <v>1</v>
      </c>
      <c r="F631" s="183" t="s">
        <v>1191</v>
      </c>
      <c r="H631" s="184">
        <v>0.6</v>
      </c>
      <c r="I631" s="185"/>
      <c r="L631" s="181"/>
      <c r="M631" s="186"/>
      <c r="N631" s="187"/>
      <c r="O631" s="187"/>
      <c r="P631" s="187"/>
      <c r="Q631" s="187"/>
      <c r="R631" s="187"/>
      <c r="S631" s="187"/>
      <c r="T631" s="188"/>
      <c r="AT631" s="182" t="s">
        <v>472</v>
      </c>
      <c r="AU631" s="182" t="s">
        <v>86</v>
      </c>
      <c r="AV631" s="13" t="s">
        <v>88</v>
      </c>
      <c r="AW631" s="13" t="s">
        <v>35</v>
      </c>
      <c r="AX631" s="13" t="s">
        <v>78</v>
      </c>
      <c r="AY631" s="182" t="s">
        <v>127</v>
      </c>
    </row>
    <row r="632" spans="1:65" s="14" customFormat="1">
      <c r="B632" s="189"/>
      <c r="D632" s="160" t="s">
        <v>472</v>
      </c>
      <c r="E632" s="190" t="s">
        <v>1</v>
      </c>
      <c r="F632" s="191" t="s">
        <v>477</v>
      </c>
      <c r="H632" s="192">
        <v>41.36</v>
      </c>
      <c r="I632" s="193"/>
      <c r="L632" s="189"/>
      <c r="M632" s="194"/>
      <c r="N632" s="195"/>
      <c r="O632" s="195"/>
      <c r="P632" s="195"/>
      <c r="Q632" s="195"/>
      <c r="R632" s="195"/>
      <c r="S632" s="195"/>
      <c r="T632" s="196"/>
      <c r="AT632" s="190" t="s">
        <v>472</v>
      </c>
      <c r="AU632" s="190" t="s">
        <v>86</v>
      </c>
      <c r="AV632" s="14" t="s">
        <v>134</v>
      </c>
      <c r="AW632" s="14" t="s">
        <v>35</v>
      </c>
      <c r="AX632" s="14" t="s">
        <v>86</v>
      </c>
      <c r="AY632" s="190" t="s">
        <v>127</v>
      </c>
    </row>
    <row r="633" spans="1:65" s="2" customFormat="1" ht="62.65" customHeight="1">
      <c r="A633" s="33"/>
      <c r="B633" s="145"/>
      <c r="C633" s="146" t="s">
        <v>1192</v>
      </c>
      <c r="D633" s="146" t="s">
        <v>130</v>
      </c>
      <c r="E633" s="147" t="s">
        <v>1193</v>
      </c>
      <c r="F633" s="148" t="s">
        <v>1194</v>
      </c>
      <c r="G633" s="149" t="s">
        <v>499</v>
      </c>
      <c r="H633" s="150">
        <v>3</v>
      </c>
      <c r="I633" s="151"/>
      <c r="J633" s="152">
        <f>ROUND(I633*H633,2)</f>
        <v>0</v>
      </c>
      <c r="K633" s="153"/>
      <c r="L633" s="34"/>
      <c r="M633" s="154" t="s">
        <v>1</v>
      </c>
      <c r="N633" s="155" t="s">
        <v>43</v>
      </c>
      <c r="O633" s="59"/>
      <c r="P633" s="156">
        <f>O633*H633</f>
        <v>0</v>
      </c>
      <c r="Q633" s="156">
        <v>0</v>
      </c>
      <c r="R633" s="156">
        <f>Q633*H633</f>
        <v>0</v>
      </c>
      <c r="S633" s="156">
        <v>0</v>
      </c>
      <c r="T633" s="157">
        <f>S633*H633</f>
        <v>0</v>
      </c>
      <c r="U633" s="33"/>
      <c r="V633" s="33"/>
      <c r="W633" s="33"/>
      <c r="X633" s="33"/>
      <c r="Y633" s="33"/>
      <c r="Z633" s="33"/>
      <c r="AA633" s="33"/>
      <c r="AB633" s="33"/>
      <c r="AC633" s="33"/>
      <c r="AD633" s="33"/>
      <c r="AE633" s="33"/>
      <c r="AR633" s="158" t="s">
        <v>168</v>
      </c>
      <c r="AT633" s="158" t="s">
        <v>130</v>
      </c>
      <c r="AU633" s="158" t="s">
        <v>86</v>
      </c>
      <c r="AY633" s="18" t="s">
        <v>127</v>
      </c>
      <c r="BE633" s="159">
        <f>IF(N633="základní",J633,0)</f>
        <v>0</v>
      </c>
      <c r="BF633" s="159">
        <f>IF(N633="snížená",J633,0)</f>
        <v>0</v>
      </c>
      <c r="BG633" s="159">
        <f>IF(N633="zákl. přenesená",J633,0)</f>
        <v>0</v>
      </c>
      <c r="BH633" s="159">
        <f>IF(N633="sníž. přenesená",J633,0)</f>
        <v>0</v>
      </c>
      <c r="BI633" s="159">
        <f>IF(N633="nulová",J633,0)</f>
        <v>0</v>
      </c>
      <c r="BJ633" s="18" t="s">
        <v>86</v>
      </c>
      <c r="BK633" s="159">
        <f>ROUND(I633*H633,2)</f>
        <v>0</v>
      </c>
      <c r="BL633" s="18" t="s">
        <v>168</v>
      </c>
      <c r="BM633" s="158" t="s">
        <v>1195</v>
      </c>
    </row>
    <row r="634" spans="1:65" s="2" customFormat="1" ht="39">
      <c r="A634" s="33"/>
      <c r="B634" s="34"/>
      <c r="C634" s="33"/>
      <c r="D634" s="160" t="s">
        <v>136</v>
      </c>
      <c r="E634" s="33"/>
      <c r="F634" s="161" t="s">
        <v>1196</v>
      </c>
      <c r="G634" s="33"/>
      <c r="H634" s="33"/>
      <c r="I634" s="162"/>
      <c r="J634" s="33"/>
      <c r="K634" s="33"/>
      <c r="L634" s="34"/>
      <c r="M634" s="163"/>
      <c r="N634" s="164"/>
      <c r="O634" s="59"/>
      <c r="P634" s="59"/>
      <c r="Q634" s="59"/>
      <c r="R634" s="59"/>
      <c r="S634" s="59"/>
      <c r="T634" s="60"/>
      <c r="U634" s="33"/>
      <c r="V634" s="33"/>
      <c r="W634" s="33"/>
      <c r="X634" s="33"/>
      <c r="Y634" s="33"/>
      <c r="Z634" s="33"/>
      <c r="AA634" s="33"/>
      <c r="AB634" s="33"/>
      <c r="AC634" s="33"/>
      <c r="AD634" s="33"/>
      <c r="AE634" s="33"/>
      <c r="AT634" s="18" t="s">
        <v>136</v>
      </c>
      <c r="AU634" s="18" t="s">
        <v>86</v>
      </c>
    </row>
    <row r="635" spans="1:65" s="2" customFormat="1" ht="19.5">
      <c r="A635" s="33"/>
      <c r="B635" s="34"/>
      <c r="C635" s="33"/>
      <c r="D635" s="160" t="s">
        <v>470</v>
      </c>
      <c r="E635" s="33"/>
      <c r="F635" s="180" t="s">
        <v>1127</v>
      </c>
      <c r="G635" s="33"/>
      <c r="H635" s="33"/>
      <c r="I635" s="162"/>
      <c r="J635" s="33"/>
      <c r="K635" s="33"/>
      <c r="L635" s="34"/>
      <c r="M635" s="163"/>
      <c r="N635" s="164"/>
      <c r="O635" s="59"/>
      <c r="P635" s="59"/>
      <c r="Q635" s="59"/>
      <c r="R635" s="59"/>
      <c r="S635" s="59"/>
      <c r="T635" s="60"/>
      <c r="U635" s="33"/>
      <c r="V635" s="33"/>
      <c r="W635" s="33"/>
      <c r="X635" s="33"/>
      <c r="Y635" s="33"/>
      <c r="Z635" s="33"/>
      <c r="AA635" s="33"/>
      <c r="AB635" s="33"/>
      <c r="AC635" s="33"/>
      <c r="AD635" s="33"/>
      <c r="AE635" s="33"/>
      <c r="AT635" s="18" t="s">
        <v>470</v>
      </c>
      <c r="AU635" s="18" t="s">
        <v>86</v>
      </c>
    </row>
    <row r="636" spans="1:65" s="13" customFormat="1">
      <c r="B636" s="181"/>
      <c r="D636" s="160" t="s">
        <v>472</v>
      </c>
      <c r="E636" s="182" t="s">
        <v>1</v>
      </c>
      <c r="F636" s="183" t="s">
        <v>1197</v>
      </c>
      <c r="H636" s="184">
        <v>3</v>
      </c>
      <c r="I636" s="185"/>
      <c r="L636" s="181"/>
      <c r="M636" s="186"/>
      <c r="N636" s="187"/>
      <c r="O636" s="187"/>
      <c r="P636" s="187"/>
      <c r="Q636" s="187"/>
      <c r="R636" s="187"/>
      <c r="S636" s="187"/>
      <c r="T636" s="188"/>
      <c r="AT636" s="182" t="s">
        <v>472</v>
      </c>
      <c r="AU636" s="182" t="s">
        <v>86</v>
      </c>
      <c r="AV636" s="13" t="s">
        <v>88</v>
      </c>
      <c r="AW636" s="13" t="s">
        <v>35</v>
      </c>
      <c r="AX636" s="13" t="s">
        <v>86</v>
      </c>
      <c r="AY636" s="182" t="s">
        <v>127</v>
      </c>
    </row>
    <row r="637" spans="1:65" s="2" customFormat="1" ht="62.65" customHeight="1">
      <c r="A637" s="33"/>
      <c r="B637" s="145"/>
      <c r="C637" s="146" t="s">
        <v>1198</v>
      </c>
      <c r="D637" s="146" t="s">
        <v>130</v>
      </c>
      <c r="E637" s="147" t="s">
        <v>1199</v>
      </c>
      <c r="F637" s="148" t="s">
        <v>1200</v>
      </c>
      <c r="G637" s="149" t="s">
        <v>499</v>
      </c>
      <c r="H637" s="150">
        <v>367.27800000000002</v>
      </c>
      <c r="I637" s="151"/>
      <c r="J637" s="152">
        <f>ROUND(I637*H637,2)</f>
        <v>0</v>
      </c>
      <c r="K637" s="153"/>
      <c r="L637" s="34"/>
      <c r="M637" s="154" t="s">
        <v>1</v>
      </c>
      <c r="N637" s="155" t="s">
        <v>43</v>
      </c>
      <c r="O637" s="59"/>
      <c r="P637" s="156">
        <f>O637*H637</f>
        <v>0</v>
      </c>
      <c r="Q637" s="156">
        <v>0</v>
      </c>
      <c r="R637" s="156">
        <f>Q637*H637</f>
        <v>0</v>
      </c>
      <c r="S637" s="156">
        <v>0</v>
      </c>
      <c r="T637" s="157">
        <f>S637*H637</f>
        <v>0</v>
      </c>
      <c r="U637" s="33"/>
      <c r="V637" s="33"/>
      <c r="W637" s="33"/>
      <c r="X637" s="33"/>
      <c r="Y637" s="33"/>
      <c r="Z637" s="33"/>
      <c r="AA637" s="33"/>
      <c r="AB637" s="33"/>
      <c r="AC637" s="33"/>
      <c r="AD637" s="33"/>
      <c r="AE637" s="33"/>
      <c r="AR637" s="158" t="s">
        <v>168</v>
      </c>
      <c r="AT637" s="158" t="s">
        <v>130</v>
      </c>
      <c r="AU637" s="158" t="s">
        <v>86</v>
      </c>
      <c r="AY637" s="18" t="s">
        <v>127</v>
      </c>
      <c r="BE637" s="159">
        <f>IF(N637="základní",J637,0)</f>
        <v>0</v>
      </c>
      <c r="BF637" s="159">
        <f>IF(N637="snížená",J637,0)</f>
        <v>0</v>
      </c>
      <c r="BG637" s="159">
        <f>IF(N637="zákl. přenesená",J637,0)</f>
        <v>0</v>
      </c>
      <c r="BH637" s="159">
        <f>IF(N637="sníž. přenesená",J637,0)</f>
        <v>0</v>
      </c>
      <c r="BI637" s="159">
        <f>IF(N637="nulová",J637,0)</f>
        <v>0</v>
      </c>
      <c r="BJ637" s="18" t="s">
        <v>86</v>
      </c>
      <c r="BK637" s="159">
        <f>ROUND(I637*H637,2)</f>
        <v>0</v>
      </c>
      <c r="BL637" s="18" t="s">
        <v>168</v>
      </c>
      <c r="BM637" s="158" t="s">
        <v>1201</v>
      </c>
    </row>
    <row r="638" spans="1:65" s="2" customFormat="1" ht="107.25">
      <c r="A638" s="33"/>
      <c r="B638" s="34"/>
      <c r="C638" s="33"/>
      <c r="D638" s="160" t="s">
        <v>136</v>
      </c>
      <c r="E638" s="33"/>
      <c r="F638" s="161" t="s">
        <v>1202</v>
      </c>
      <c r="G638" s="33"/>
      <c r="H638" s="33"/>
      <c r="I638" s="162"/>
      <c r="J638" s="33"/>
      <c r="K638" s="33"/>
      <c r="L638" s="34"/>
      <c r="M638" s="163"/>
      <c r="N638" s="164"/>
      <c r="O638" s="59"/>
      <c r="P638" s="59"/>
      <c r="Q638" s="59"/>
      <c r="R638" s="59"/>
      <c r="S638" s="59"/>
      <c r="T638" s="60"/>
      <c r="U638" s="33"/>
      <c r="V638" s="33"/>
      <c r="W638" s="33"/>
      <c r="X638" s="33"/>
      <c r="Y638" s="33"/>
      <c r="Z638" s="33"/>
      <c r="AA638" s="33"/>
      <c r="AB638" s="33"/>
      <c r="AC638" s="33"/>
      <c r="AD638" s="33"/>
      <c r="AE638" s="33"/>
      <c r="AT638" s="18" t="s">
        <v>136</v>
      </c>
      <c r="AU638" s="18" t="s">
        <v>86</v>
      </c>
    </row>
    <row r="639" spans="1:65" s="2" customFormat="1" ht="19.5">
      <c r="A639" s="33"/>
      <c r="B639" s="34"/>
      <c r="C639" s="33"/>
      <c r="D639" s="160" t="s">
        <v>470</v>
      </c>
      <c r="E639" s="33"/>
      <c r="F639" s="180" t="s">
        <v>1127</v>
      </c>
      <c r="G639" s="33"/>
      <c r="H639" s="33"/>
      <c r="I639" s="162"/>
      <c r="J639" s="33"/>
      <c r="K639" s="33"/>
      <c r="L639" s="34"/>
      <c r="M639" s="163"/>
      <c r="N639" s="164"/>
      <c r="O639" s="59"/>
      <c r="P639" s="59"/>
      <c r="Q639" s="59"/>
      <c r="R639" s="59"/>
      <c r="S639" s="59"/>
      <c r="T639" s="60"/>
      <c r="U639" s="33"/>
      <c r="V639" s="33"/>
      <c r="W639" s="33"/>
      <c r="X639" s="33"/>
      <c r="Y639" s="33"/>
      <c r="Z639" s="33"/>
      <c r="AA639" s="33"/>
      <c r="AB639" s="33"/>
      <c r="AC639" s="33"/>
      <c r="AD639" s="33"/>
      <c r="AE639" s="33"/>
      <c r="AT639" s="18" t="s">
        <v>470</v>
      </c>
      <c r="AU639" s="18" t="s">
        <v>86</v>
      </c>
    </row>
    <row r="640" spans="1:65" s="13" customFormat="1">
      <c r="B640" s="181"/>
      <c r="D640" s="160" t="s">
        <v>472</v>
      </c>
      <c r="E640" s="182" t="s">
        <v>1</v>
      </c>
      <c r="F640" s="183" t="s">
        <v>1203</v>
      </c>
      <c r="H640" s="184">
        <v>56.152000000000001</v>
      </c>
      <c r="I640" s="185"/>
      <c r="L640" s="181"/>
      <c r="M640" s="186"/>
      <c r="N640" s="187"/>
      <c r="O640" s="187"/>
      <c r="P640" s="187"/>
      <c r="Q640" s="187"/>
      <c r="R640" s="187"/>
      <c r="S640" s="187"/>
      <c r="T640" s="188"/>
      <c r="AT640" s="182" t="s">
        <v>472</v>
      </c>
      <c r="AU640" s="182" t="s">
        <v>86</v>
      </c>
      <c r="AV640" s="13" t="s">
        <v>88</v>
      </c>
      <c r="AW640" s="13" t="s">
        <v>35</v>
      </c>
      <c r="AX640" s="13" t="s">
        <v>78</v>
      </c>
      <c r="AY640" s="182" t="s">
        <v>127</v>
      </c>
    </row>
    <row r="641" spans="1:65" s="13" customFormat="1">
      <c r="B641" s="181"/>
      <c r="D641" s="160" t="s">
        <v>472</v>
      </c>
      <c r="E641" s="182" t="s">
        <v>1</v>
      </c>
      <c r="F641" s="183" t="s">
        <v>1204</v>
      </c>
      <c r="H641" s="184">
        <v>55.387999999999998</v>
      </c>
      <c r="I641" s="185"/>
      <c r="L641" s="181"/>
      <c r="M641" s="186"/>
      <c r="N641" s="187"/>
      <c r="O641" s="187"/>
      <c r="P641" s="187"/>
      <c r="Q641" s="187"/>
      <c r="R641" s="187"/>
      <c r="S641" s="187"/>
      <c r="T641" s="188"/>
      <c r="AT641" s="182" t="s">
        <v>472</v>
      </c>
      <c r="AU641" s="182" t="s">
        <v>86</v>
      </c>
      <c r="AV641" s="13" t="s">
        <v>88</v>
      </c>
      <c r="AW641" s="13" t="s">
        <v>35</v>
      </c>
      <c r="AX641" s="13" t="s">
        <v>78</v>
      </c>
      <c r="AY641" s="182" t="s">
        <v>127</v>
      </c>
    </row>
    <row r="642" spans="1:65" s="13" customFormat="1">
      <c r="B642" s="181"/>
      <c r="D642" s="160" t="s">
        <v>472</v>
      </c>
      <c r="E642" s="182" t="s">
        <v>1</v>
      </c>
      <c r="F642" s="183" t="s">
        <v>1205</v>
      </c>
      <c r="H642" s="184">
        <v>37.613999999999997</v>
      </c>
      <c r="I642" s="185"/>
      <c r="L642" s="181"/>
      <c r="M642" s="186"/>
      <c r="N642" s="187"/>
      <c r="O642" s="187"/>
      <c r="P642" s="187"/>
      <c r="Q642" s="187"/>
      <c r="R642" s="187"/>
      <c r="S642" s="187"/>
      <c r="T642" s="188"/>
      <c r="AT642" s="182" t="s">
        <v>472</v>
      </c>
      <c r="AU642" s="182" t="s">
        <v>86</v>
      </c>
      <c r="AV642" s="13" t="s">
        <v>88</v>
      </c>
      <c r="AW642" s="13" t="s">
        <v>35</v>
      </c>
      <c r="AX642" s="13" t="s">
        <v>78</v>
      </c>
      <c r="AY642" s="182" t="s">
        <v>127</v>
      </c>
    </row>
    <row r="643" spans="1:65" s="13" customFormat="1">
      <c r="B643" s="181"/>
      <c r="D643" s="160" t="s">
        <v>472</v>
      </c>
      <c r="E643" s="182" t="s">
        <v>1</v>
      </c>
      <c r="F643" s="183" t="s">
        <v>1206</v>
      </c>
      <c r="H643" s="184">
        <v>113.988</v>
      </c>
      <c r="I643" s="185"/>
      <c r="L643" s="181"/>
      <c r="M643" s="186"/>
      <c r="N643" s="187"/>
      <c r="O643" s="187"/>
      <c r="P643" s="187"/>
      <c r="Q643" s="187"/>
      <c r="R643" s="187"/>
      <c r="S643" s="187"/>
      <c r="T643" s="188"/>
      <c r="AT643" s="182" t="s">
        <v>472</v>
      </c>
      <c r="AU643" s="182" t="s">
        <v>86</v>
      </c>
      <c r="AV643" s="13" t="s">
        <v>88</v>
      </c>
      <c r="AW643" s="13" t="s">
        <v>35</v>
      </c>
      <c r="AX643" s="13" t="s">
        <v>78</v>
      </c>
      <c r="AY643" s="182" t="s">
        <v>127</v>
      </c>
    </row>
    <row r="644" spans="1:65" s="13" customFormat="1">
      <c r="B644" s="181"/>
      <c r="D644" s="160" t="s">
        <v>472</v>
      </c>
      <c r="E644" s="182" t="s">
        <v>1</v>
      </c>
      <c r="F644" s="183" t="s">
        <v>1207</v>
      </c>
      <c r="H644" s="184">
        <v>33.970999999999997</v>
      </c>
      <c r="I644" s="185"/>
      <c r="L644" s="181"/>
      <c r="M644" s="186"/>
      <c r="N644" s="187"/>
      <c r="O644" s="187"/>
      <c r="P644" s="187"/>
      <c r="Q644" s="187"/>
      <c r="R644" s="187"/>
      <c r="S644" s="187"/>
      <c r="T644" s="188"/>
      <c r="AT644" s="182" t="s">
        <v>472</v>
      </c>
      <c r="AU644" s="182" t="s">
        <v>86</v>
      </c>
      <c r="AV644" s="13" t="s">
        <v>88</v>
      </c>
      <c r="AW644" s="13" t="s">
        <v>35</v>
      </c>
      <c r="AX644" s="13" t="s">
        <v>78</v>
      </c>
      <c r="AY644" s="182" t="s">
        <v>127</v>
      </c>
    </row>
    <row r="645" spans="1:65" s="13" customFormat="1">
      <c r="B645" s="181"/>
      <c r="D645" s="160" t="s">
        <v>472</v>
      </c>
      <c r="E645" s="182" t="s">
        <v>1</v>
      </c>
      <c r="F645" s="183" t="s">
        <v>1103</v>
      </c>
      <c r="H645" s="184">
        <v>70.165000000000006</v>
      </c>
      <c r="I645" s="185"/>
      <c r="L645" s="181"/>
      <c r="M645" s="186"/>
      <c r="N645" s="187"/>
      <c r="O645" s="187"/>
      <c r="P645" s="187"/>
      <c r="Q645" s="187"/>
      <c r="R645" s="187"/>
      <c r="S645" s="187"/>
      <c r="T645" s="188"/>
      <c r="AT645" s="182" t="s">
        <v>472</v>
      </c>
      <c r="AU645" s="182" t="s">
        <v>86</v>
      </c>
      <c r="AV645" s="13" t="s">
        <v>88</v>
      </c>
      <c r="AW645" s="13" t="s">
        <v>35</v>
      </c>
      <c r="AX645" s="13" t="s">
        <v>78</v>
      </c>
      <c r="AY645" s="182" t="s">
        <v>127</v>
      </c>
    </row>
    <row r="646" spans="1:65" s="14" customFormat="1">
      <c r="B646" s="189"/>
      <c r="D646" s="160" t="s">
        <v>472</v>
      </c>
      <c r="E646" s="190" t="s">
        <v>1</v>
      </c>
      <c r="F646" s="191" t="s">
        <v>477</v>
      </c>
      <c r="H646" s="192">
        <v>367.27800000000002</v>
      </c>
      <c r="I646" s="193"/>
      <c r="L646" s="189"/>
      <c r="M646" s="194"/>
      <c r="N646" s="195"/>
      <c r="O646" s="195"/>
      <c r="P646" s="195"/>
      <c r="Q646" s="195"/>
      <c r="R646" s="195"/>
      <c r="S646" s="195"/>
      <c r="T646" s="196"/>
      <c r="AT646" s="190" t="s">
        <v>472</v>
      </c>
      <c r="AU646" s="190" t="s">
        <v>86</v>
      </c>
      <c r="AV646" s="14" t="s">
        <v>134</v>
      </c>
      <c r="AW646" s="14" t="s">
        <v>35</v>
      </c>
      <c r="AX646" s="14" t="s">
        <v>86</v>
      </c>
      <c r="AY646" s="190" t="s">
        <v>127</v>
      </c>
    </row>
    <row r="647" spans="1:65" s="2" customFormat="1" ht="24.2" customHeight="1">
      <c r="A647" s="33"/>
      <c r="B647" s="145"/>
      <c r="C647" s="146" t="s">
        <v>1208</v>
      </c>
      <c r="D647" s="146" t="s">
        <v>130</v>
      </c>
      <c r="E647" s="147" t="s">
        <v>1209</v>
      </c>
      <c r="F647" s="148" t="s">
        <v>1210</v>
      </c>
      <c r="G647" s="149" t="s">
        <v>499</v>
      </c>
      <c r="H647" s="150">
        <v>153.577</v>
      </c>
      <c r="I647" s="151"/>
      <c r="J647" s="152">
        <f>ROUND(I647*H647,2)</f>
        <v>0</v>
      </c>
      <c r="K647" s="153"/>
      <c r="L647" s="34"/>
      <c r="M647" s="154" t="s">
        <v>1</v>
      </c>
      <c r="N647" s="155" t="s">
        <v>43</v>
      </c>
      <c r="O647" s="59"/>
      <c r="P647" s="156">
        <f>O647*H647</f>
        <v>0</v>
      </c>
      <c r="Q647" s="156">
        <v>0</v>
      </c>
      <c r="R647" s="156">
        <f>Q647*H647</f>
        <v>0</v>
      </c>
      <c r="S647" s="156">
        <v>0</v>
      </c>
      <c r="T647" s="157">
        <f>S647*H647</f>
        <v>0</v>
      </c>
      <c r="U647" s="33"/>
      <c r="V647" s="33"/>
      <c r="W647" s="33"/>
      <c r="X647" s="33"/>
      <c r="Y647" s="33"/>
      <c r="Z647" s="33"/>
      <c r="AA647" s="33"/>
      <c r="AB647" s="33"/>
      <c r="AC647" s="33"/>
      <c r="AD647" s="33"/>
      <c r="AE647" s="33"/>
      <c r="AR647" s="158" t="s">
        <v>168</v>
      </c>
      <c r="AT647" s="158" t="s">
        <v>130</v>
      </c>
      <c r="AU647" s="158" t="s">
        <v>86</v>
      </c>
      <c r="AY647" s="18" t="s">
        <v>127</v>
      </c>
      <c r="BE647" s="159">
        <f>IF(N647="základní",J647,0)</f>
        <v>0</v>
      </c>
      <c r="BF647" s="159">
        <f>IF(N647="snížená",J647,0)</f>
        <v>0</v>
      </c>
      <c r="BG647" s="159">
        <f>IF(N647="zákl. přenesená",J647,0)</f>
        <v>0</v>
      </c>
      <c r="BH647" s="159">
        <f>IF(N647="sníž. přenesená",J647,0)</f>
        <v>0</v>
      </c>
      <c r="BI647" s="159">
        <f>IF(N647="nulová",J647,0)</f>
        <v>0</v>
      </c>
      <c r="BJ647" s="18" t="s">
        <v>86</v>
      </c>
      <c r="BK647" s="159">
        <f>ROUND(I647*H647,2)</f>
        <v>0</v>
      </c>
      <c r="BL647" s="18" t="s">
        <v>168</v>
      </c>
      <c r="BM647" s="158" t="s">
        <v>1211</v>
      </c>
    </row>
    <row r="648" spans="1:65" s="2" customFormat="1" ht="48.75">
      <c r="A648" s="33"/>
      <c r="B648" s="34"/>
      <c r="C648" s="33"/>
      <c r="D648" s="160" t="s">
        <v>136</v>
      </c>
      <c r="E648" s="33"/>
      <c r="F648" s="161" t="s">
        <v>1212</v>
      </c>
      <c r="G648" s="33"/>
      <c r="H648" s="33"/>
      <c r="I648" s="162"/>
      <c r="J648" s="33"/>
      <c r="K648" s="33"/>
      <c r="L648" s="34"/>
      <c r="M648" s="163"/>
      <c r="N648" s="164"/>
      <c r="O648" s="59"/>
      <c r="P648" s="59"/>
      <c r="Q648" s="59"/>
      <c r="R648" s="59"/>
      <c r="S648" s="59"/>
      <c r="T648" s="60"/>
      <c r="U648" s="33"/>
      <c r="V648" s="33"/>
      <c r="W648" s="33"/>
      <c r="X648" s="33"/>
      <c r="Y648" s="33"/>
      <c r="Z648" s="33"/>
      <c r="AA648" s="33"/>
      <c r="AB648" s="33"/>
      <c r="AC648" s="33"/>
      <c r="AD648" s="33"/>
      <c r="AE648" s="33"/>
      <c r="AT648" s="18" t="s">
        <v>136</v>
      </c>
      <c r="AU648" s="18" t="s">
        <v>86</v>
      </c>
    </row>
    <row r="649" spans="1:65" s="13" customFormat="1">
      <c r="B649" s="181"/>
      <c r="D649" s="160" t="s">
        <v>472</v>
      </c>
      <c r="E649" s="182" t="s">
        <v>1</v>
      </c>
      <c r="F649" s="183" t="s">
        <v>1159</v>
      </c>
      <c r="H649" s="184">
        <v>9.4499999999999993</v>
      </c>
      <c r="I649" s="185"/>
      <c r="L649" s="181"/>
      <c r="M649" s="186"/>
      <c r="N649" s="187"/>
      <c r="O649" s="187"/>
      <c r="P649" s="187"/>
      <c r="Q649" s="187"/>
      <c r="R649" s="187"/>
      <c r="S649" s="187"/>
      <c r="T649" s="188"/>
      <c r="AT649" s="182" t="s">
        <v>472</v>
      </c>
      <c r="AU649" s="182" t="s">
        <v>86</v>
      </c>
      <c r="AV649" s="13" t="s">
        <v>88</v>
      </c>
      <c r="AW649" s="13" t="s">
        <v>35</v>
      </c>
      <c r="AX649" s="13" t="s">
        <v>78</v>
      </c>
      <c r="AY649" s="182" t="s">
        <v>127</v>
      </c>
    </row>
    <row r="650" spans="1:65" s="13" customFormat="1" ht="22.5">
      <c r="B650" s="181"/>
      <c r="D650" s="160" t="s">
        <v>472</v>
      </c>
      <c r="E650" s="182" t="s">
        <v>1</v>
      </c>
      <c r="F650" s="183" t="s">
        <v>1160</v>
      </c>
      <c r="H650" s="184">
        <v>42.75</v>
      </c>
      <c r="I650" s="185"/>
      <c r="L650" s="181"/>
      <c r="M650" s="186"/>
      <c r="N650" s="187"/>
      <c r="O650" s="187"/>
      <c r="P650" s="187"/>
      <c r="Q650" s="187"/>
      <c r="R650" s="187"/>
      <c r="S650" s="187"/>
      <c r="T650" s="188"/>
      <c r="AT650" s="182" t="s">
        <v>472</v>
      </c>
      <c r="AU650" s="182" t="s">
        <v>86</v>
      </c>
      <c r="AV650" s="13" t="s">
        <v>88</v>
      </c>
      <c r="AW650" s="13" t="s">
        <v>35</v>
      </c>
      <c r="AX650" s="13" t="s">
        <v>78</v>
      </c>
      <c r="AY650" s="182" t="s">
        <v>127</v>
      </c>
    </row>
    <row r="651" spans="1:65" s="13" customFormat="1">
      <c r="B651" s="181"/>
      <c r="D651" s="160" t="s">
        <v>472</v>
      </c>
      <c r="E651" s="182" t="s">
        <v>1</v>
      </c>
      <c r="F651" s="183" t="s">
        <v>1213</v>
      </c>
      <c r="H651" s="184">
        <v>14.041</v>
      </c>
      <c r="I651" s="185"/>
      <c r="L651" s="181"/>
      <c r="M651" s="186"/>
      <c r="N651" s="187"/>
      <c r="O651" s="187"/>
      <c r="P651" s="187"/>
      <c r="Q651" s="187"/>
      <c r="R651" s="187"/>
      <c r="S651" s="187"/>
      <c r="T651" s="188"/>
      <c r="AT651" s="182" t="s">
        <v>472</v>
      </c>
      <c r="AU651" s="182" t="s">
        <v>86</v>
      </c>
      <c r="AV651" s="13" t="s">
        <v>88</v>
      </c>
      <c r="AW651" s="13" t="s">
        <v>35</v>
      </c>
      <c r="AX651" s="13" t="s">
        <v>78</v>
      </c>
      <c r="AY651" s="182" t="s">
        <v>127</v>
      </c>
    </row>
    <row r="652" spans="1:65" s="13" customFormat="1">
      <c r="B652" s="181"/>
      <c r="D652" s="160" t="s">
        <v>472</v>
      </c>
      <c r="E652" s="182" t="s">
        <v>1</v>
      </c>
      <c r="F652" s="183" t="s">
        <v>1214</v>
      </c>
      <c r="H652" s="184">
        <v>75.099999999999994</v>
      </c>
      <c r="I652" s="185"/>
      <c r="L652" s="181"/>
      <c r="M652" s="186"/>
      <c r="N652" s="187"/>
      <c r="O652" s="187"/>
      <c r="P652" s="187"/>
      <c r="Q652" s="187"/>
      <c r="R652" s="187"/>
      <c r="S652" s="187"/>
      <c r="T652" s="188"/>
      <c r="AT652" s="182" t="s">
        <v>472</v>
      </c>
      <c r="AU652" s="182" t="s">
        <v>86</v>
      </c>
      <c r="AV652" s="13" t="s">
        <v>88</v>
      </c>
      <c r="AW652" s="13" t="s">
        <v>35</v>
      </c>
      <c r="AX652" s="13" t="s">
        <v>78</v>
      </c>
      <c r="AY652" s="182" t="s">
        <v>127</v>
      </c>
    </row>
    <row r="653" spans="1:65" s="13" customFormat="1">
      <c r="B653" s="181"/>
      <c r="D653" s="160" t="s">
        <v>472</v>
      </c>
      <c r="E653" s="182" t="s">
        <v>1</v>
      </c>
      <c r="F653" s="183" t="s">
        <v>1215</v>
      </c>
      <c r="H653" s="184">
        <v>12.236000000000001</v>
      </c>
      <c r="I653" s="185"/>
      <c r="L653" s="181"/>
      <c r="M653" s="186"/>
      <c r="N653" s="187"/>
      <c r="O653" s="187"/>
      <c r="P653" s="187"/>
      <c r="Q653" s="187"/>
      <c r="R653" s="187"/>
      <c r="S653" s="187"/>
      <c r="T653" s="188"/>
      <c r="AT653" s="182" t="s">
        <v>472</v>
      </c>
      <c r="AU653" s="182" t="s">
        <v>86</v>
      </c>
      <c r="AV653" s="13" t="s">
        <v>88</v>
      </c>
      <c r="AW653" s="13" t="s">
        <v>35</v>
      </c>
      <c r="AX653" s="13" t="s">
        <v>78</v>
      </c>
      <c r="AY653" s="182" t="s">
        <v>127</v>
      </c>
    </row>
    <row r="654" spans="1:65" s="14" customFormat="1">
      <c r="B654" s="189"/>
      <c r="D654" s="160" t="s">
        <v>472</v>
      </c>
      <c r="E654" s="190" t="s">
        <v>1</v>
      </c>
      <c r="F654" s="191" t="s">
        <v>477</v>
      </c>
      <c r="H654" s="192">
        <v>153.577</v>
      </c>
      <c r="I654" s="193"/>
      <c r="L654" s="189"/>
      <c r="M654" s="194"/>
      <c r="N654" s="195"/>
      <c r="O654" s="195"/>
      <c r="P654" s="195"/>
      <c r="Q654" s="195"/>
      <c r="R654" s="195"/>
      <c r="S654" s="195"/>
      <c r="T654" s="196"/>
      <c r="AT654" s="190" t="s">
        <v>472</v>
      </c>
      <c r="AU654" s="190" t="s">
        <v>86</v>
      </c>
      <c r="AV654" s="14" t="s">
        <v>134</v>
      </c>
      <c r="AW654" s="14" t="s">
        <v>35</v>
      </c>
      <c r="AX654" s="14" t="s">
        <v>86</v>
      </c>
      <c r="AY654" s="190" t="s">
        <v>127</v>
      </c>
    </row>
    <row r="655" spans="1:65" s="2" customFormat="1" ht="24.2" customHeight="1">
      <c r="A655" s="33"/>
      <c r="B655" s="145"/>
      <c r="C655" s="146" t="s">
        <v>1216</v>
      </c>
      <c r="D655" s="146" t="s">
        <v>130</v>
      </c>
      <c r="E655" s="147" t="s">
        <v>1217</v>
      </c>
      <c r="F655" s="148" t="s">
        <v>1218</v>
      </c>
      <c r="G655" s="149" t="s">
        <v>141</v>
      </c>
      <c r="H655" s="150">
        <v>2</v>
      </c>
      <c r="I655" s="151"/>
      <c r="J655" s="152">
        <f>ROUND(I655*H655,2)</f>
        <v>0</v>
      </c>
      <c r="K655" s="153"/>
      <c r="L655" s="34"/>
      <c r="M655" s="154" t="s">
        <v>1</v>
      </c>
      <c r="N655" s="155" t="s">
        <v>43</v>
      </c>
      <c r="O655" s="59"/>
      <c r="P655" s="156">
        <f>O655*H655</f>
        <v>0</v>
      </c>
      <c r="Q655" s="156">
        <v>0</v>
      </c>
      <c r="R655" s="156">
        <f>Q655*H655</f>
        <v>0</v>
      </c>
      <c r="S655" s="156">
        <v>0</v>
      </c>
      <c r="T655" s="157">
        <f>S655*H655</f>
        <v>0</v>
      </c>
      <c r="U655" s="33"/>
      <c r="V655" s="33"/>
      <c r="W655" s="33"/>
      <c r="X655" s="33"/>
      <c r="Y655" s="33"/>
      <c r="Z655" s="33"/>
      <c r="AA655" s="33"/>
      <c r="AB655" s="33"/>
      <c r="AC655" s="33"/>
      <c r="AD655" s="33"/>
      <c r="AE655" s="33"/>
      <c r="AR655" s="158" t="s">
        <v>168</v>
      </c>
      <c r="AT655" s="158" t="s">
        <v>130</v>
      </c>
      <c r="AU655" s="158" t="s">
        <v>86</v>
      </c>
      <c r="AY655" s="18" t="s">
        <v>127</v>
      </c>
      <c r="BE655" s="159">
        <f>IF(N655="základní",J655,0)</f>
        <v>0</v>
      </c>
      <c r="BF655" s="159">
        <f>IF(N655="snížená",J655,0)</f>
        <v>0</v>
      </c>
      <c r="BG655" s="159">
        <f>IF(N655="zákl. přenesená",J655,0)</f>
        <v>0</v>
      </c>
      <c r="BH655" s="159">
        <f>IF(N655="sníž. přenesená",J655,0)</f>
        <v>0</v>
      </c>
      <c r="BI655" s="159">
        <f>IF(N655="nulová",J655,0)</f>
        <v>0</v>
      </c>
      <c r="BJ655" s="18" t="s">
        <v>86</v>
      </c>
      <c r="BK655" s="159">
        <f>ROUND(I655*H655,2)</f>
        <v>0</v>
      </c>
      <c r="BL655" s="18" t="s">
        <v>168</v>
      </c>
      <c r="BM655" s="158" t="s">
        <v>1219</v>
      </c>
    </row>
    <row r="656" spans="1:65" s="2" customFormat="1" ht="58.5">
      <c r="A656" s="33"/>
      <c r="B656" s="34"/>
      <c r="C656" s="33"/>
      <c r="D656" s="160" t="s">
        <v>136</v>
      </c>
      <c r="E656" s="33"/>
      <c r="F656" s="161" t="s">
        <v>1220</v>
      </c>
      <c r="G656" s="33"/>
      <c r="H656" s="33"/>
      <c r="I656" s="162"/>
      <c r="J656" s="33"/>
      <c r="K656" s="33"/>
      <c r="L656" s="34"/>
      <c r="M656" s="163"/>
      <c r="N656" s="164"/>
      <c r="O656" s="59"/>
      <c r="P656" s="59"/>
      <c r="Q656" s="59"/>
      <c r="R656" s="59"/>
      <c r="S656" s="59"/>
      <c r="T656" s="60"/>
      <c r="U656" s="33"/>
      <c r="V656" s="33"/>
      <c r="W656" s="33"/>
      <c r="X656" s="33"/>
      <c r="Y656" s="33"/>
      <c r="Z656" s="33"/>
      <c r="AA656" s="33"/>
      <c r="AB656" s="33"/>
      <c r="AC656" s="33"/>
      <c r="AD656" s="33"/>
      <c r="AE656" s="33"/>
      <c r="AT656" s="18" t="s">
        <v>136</v>
      </c>
      <c r="AU656" s="18" t="s">
        <v>86</v>
      </c>
    </row>
    <row r="657" spans="1:65" s="13" customFormat="1">
      <c r="B657" s="181"/>
      <c r="D657" s="160" t="s">
        <v>472</v>
      </c>
      <c r="E657" s="182" t="s">
        <v>1</v>
      </c>
      <c r="F657" s="183" t="s">
        <v>1221</v>
      </c>
      <c r="H657" s="184">
        <v>2</v>
      </c>
      <c r="I657" s="185"/>
      <c r="L657" s="181"/>
      <c r="M657" s="186"/>
      <c r="N657" s="187"/>
      <c r="O657" s="187"/>
      <c r="P657" s="187"/>
      <c r="Q657" s="187"/>
      <c r="R657" s="187"/>
      <c r="S657" s="187"/>
      <c r="T657" s="188"/>
      <c r="AT657" s="182" t="s">
        <v>472</v>
      </c>
      <c r="AU657" s="182" t="s">
        <v>86</v>
      </c>
      <c r="AV657" s="13" t="s">
        <v>88</v>
      </c>
      <c r="AW657" s="13" t="s">
        <v>35</v>
      </c>
      <c r="AX657" s="13" t="s">
        <v>86</v>
      </c>
      <c r="AY657" s="182" t="s">
        <v>127</v>
      </c>
    </row>
    <row r="658" spans="1:65" s="2" customFormat="1" ht="33" customHeight="1">
      <c r="A658" s="33"/>
      <c r="B658" s="145"/>
      <c r="C658" s="146" t="s">
        <v>1222</v>
      </c>
      <c r="D658" s="146" t="s">
        <v>130</v>
      </c>
      <c r="E658" s="147" t="s">
        <v>1223</v>
      </c>
      <c r="F658" s="148" t="s">
        <v>1224</v>
      </c>
      <c r="G658" s="149" t="s">
        <v>141</v>
      </c>
      <c r="H658" s="150">
        <v>2</v>
      </c>
      <c r="I658" s="151"/>
      <c r="J658" s="152">
        <f>ROUND(I658*H658,2)</f>
        <v>0</v>
      </c>
      <c r="K658" s="153"/>
      <c r="L658" s="34"/>
      <c r="M658" s="154" t="s">
        <v>1</v>
      </c>
      <c r="N658" s="155" t="s">
        <v>43</v>
      </c>
      <c r="O658" s="59"/>
      <c r="P658" s="156">
        <f>O658*H658</f>
        <v>0</v>
      </c>
      <c r="Q658" s="156">
        <v>0</v>
      </c>
      <c r="R658" s="156">
        <f>Q658*H658</f>
        <v>0</v>
      </c>
      <c r="S658" s="156">
        <v>0</v>
      </c>
      <c r="T658" s="157">
        <f>S658*H658</f>
        <v>0</v>
      </c>
      <c r="U658" s="33"/>
      <c r="V658" s="33"/>
      <c r="W658" s="33"/>
      <c r="X658" s="33"/>
      <c r="Y658" s="33"/>
      <c r="Z658" s="33"/>
      <c r="AA658" s="33"/>
      <c r="AB658" s="33"/>
      <c r="AC658" s="33"/>
      <c r="AD658" s="33"/>
      <c r="AE658" s="33"/>
      <c r="AR658" s="158" t="s">
        <v>168</v>
      </c>
      <c r="AT658" s="158" t="s">
        <v>130</v>
      </c>
      <c r="AU658" s="158" t="s">
        <v>86</v>
      </c>
      <c r="AY658" s="18" t="s">
        <v>127</v>
      </c>
      <c r="BE658" s="159">
        <f>IF(N658="základní",J658,0)</f>
        <v>0</v>
      </c>
      <c r="BF658" s="159">
        <f>IF(N658="snížená",J658,0)</f>
        <v>0</v>
      </c>
      <c r="BG658" s="159">
        <f>IF(N658="zákl. přenesená",J658,0)</f>
        <v>0</v>
      </c>
      <c r="BH658" s="159">
        <f>IF(N658="sníž. přenesená",J658,0)</f>
        <v>0</v>
      </c>
      <c r="BI658" s="159">
        <f>IF(N658="nulová",J658,0)</f>
        <v>0</v>
      </c>
      <c r="BJ658" s="18" t="s">
        <v>86</v>
      </c>
      <c r="BK658" s="159">
        <f>ROUND(I658*H658,2)</f>
        <v>0</v>
      </c>
      <c r="BL658" s="18" t="s">
        <v>168</v>
      </c>
      <c r="BM658" s="158" t="s">
        <v>1225</v>
      </c>
    </row>
    <row r="659" spans="1:65" s="2" customFormat="1" ht="58.5">
      <c r="A659" s="33"/>
      <c r="B659" s="34"/>
      <c r="C659" s="33"/>
      <c r="D659" s="160" t="s">
        <v>136</v>
      </c>
      <c r="E659" s="33"/>
      <c r="F659" s="161" t="s">
        <v>1226</v>
      </c>
      <c r="G659" s="33"/>
      <c r="H659" s="33"/>
      <c r="I659" s="162"/>
      <c r="J659" s="33"/>
      <c r="K659" s="33"/>
      <c r="L659" s="34"/>
      <c r="M659" s="163"/>
      <c r="N659" s="164"/>
      <c r="O659" s="59"/>
      <c r="P659" s="59"/>
      <c r="Q659" s="59"/>
      <c r="R659" s="59"/>
      <c r="S659" s="59"/>
      <c r="T659" s="60"/>
      <c r="U659" s="33"/>
      <c r="V659" s="33"/>
      <c r="W659" s="33"/>
      <c r="X659" s="33"/>
      <c r="Y659" s="33"/>
      <c r="Z659" s="33"/>
      <c r="AA659" s="33"/>
      <c r="AB659" s="33"/>
      <c r="AC659" s="33"/>
      <c r="AD659" s="33"/>
      <c r="AE659" s="33"/>
      <c r="AT659" s="18" t="s">
        <v>136</v>
      </c>
      <c r="AU659" s="18" t="s">
        <v>86</v>
      </c>
    </row>
    <row r="660" spans="1:65" s="13" customFormat="1">
      <c r="B660" s="181"/>
      <c r="D660" s="160" t="s">
        <v>472</v>
      </c>
      <c r="E660" s="182" t="s">
        <v>1</v>
      </c>
      <c r="F660" s="183" t="s">
        <v>1227</v>
      </c>
      <c r="H660" s="184">
        <v>2</v>
      </c>
      <c r="I660" s="185"/>
      <c r="L660" s="181"/>
      <c r="M660" s="186"/>
      <c r="N660" s="187"/>
      <c r="O660" s="187"/>
      <c r="P660" s="187"/>
      <c r="Q660" s="187"/>
      <c r="R660" s="187"/>
      <c r="S660" s="187"/>
      <c r="T660" s="188"/>
      <c r="AT660" s="182" t="s">
        <v>472</v>
      </c>
      <c r="AU660" s="182" t="s">
        <v>86</v>
      </c>
      <c r="AV660" s="13" t="s">
        <v>88</v>
      </c>
      <c r="AW660" s="13" t="s">
        <v>35</v>
      </c>
      <c r="AX660" s="13" t="s">
        <v>86</v>
      </c>
      <c r="AY660" s="182" t="s">
        <v>127</v>
      </c>
    </row>
    <row r="661" spans="1:65" s="2" customFormat="1" ht="24.2" customHeight="1">
      <c r="A661" s="33"/>
      <c r="B661" s="145"/>
      <c r="C661" s="146" t="s">
        <v>1228</v>
      </c>
      <c r="D661" s="146" t="s">
        <v>130</v>
      </c>
      <c r="E661" s="147" t="s">
        <v>1229</v>
      </c>
      <c r="F661" s="148" t="s">
        <v>1230</v>
      </c>
      <c r="G661" s="149" t="s">
        <v>141</v>
      </c>
      <c r="H661" s="150">
        <v>5</v>
      </c>
      <c r="I661" s="151"/>
      <c r="J661" s="152">
        <f>ROUND(I661*H661,2)</f>
        <v>0</v>
      </c>
      <c r="K661" s="153"/>
      <c r="L661" s="34"/>
      <c r="M661" s="154" t="s">
        <v>1</v>
      </c>
      <c r="N661" s="155" t="s">
        <v>43</v>
      </c>
      <c r="O661" s="59"/>
      <c r="P661" s="156">
        <f>O661*H661</f>
        <v>0</v>
      </c>
      <c r="Q661" s="156">
        <v>0</v>
      </c>
      <c r="R661" s="156">
        <f>Q661*H661</f>
        <v>0</v>
      </c>
      <c r="S661" s="156">
        <v>0</v>
      </c>
      <c r="T661" s="157">
        <f>S661*H661</f>
        <v>0</v>
      </c>
      <c r="U661" s="33"/>
      <c r="V661" s="33"/>
      <c r="W661" s="33"/>
      <c r="X661" s="33"/>
      <c r="Y661" s="33"/>
      <c r="Z661" s="33"/>
      <c r="AA661" s="33"/>
      <c r="AB661" s="33"/>
      <c r="AC661" s="33"/>
      <c r="AD661" s="33"/>
      <c r="AE661" s="33"/>
      <c r="AR661" s="158" t="s">
        <v>168</v>
      </c>
      <c r="AT661" s="158" t="s">
        <v>130</v>
      </c>
      <c r="AU661" s="158" t="s">
        <v>86</v>
      </c>
      <c r="AY661" s="18" t="s">
        <v>127</v>
      </c>
      <c r="BE661" s="159">
        <f>IF(N661="základní",J661,0)</f>
        <v>0</v>
      </c>
      <c r="BF661" s="159">
        <f>IF(N661="snížená",J661,0)</f>
        <v>0</v>
      </c>
      <c r="BG661" s="159">
        <f>IF(N661="zákl. přenesená",J661,0)</f>
        <v>0</v>
      </c>
      <c r="BH661" s="159">
        <f>IF(N661="sníž. přenesená",J661,0)</f>
        <v>0</v>
      </c>
      <c r="BI661" s="159">
        <f>IF(N661="nulová",J661,0)</f>
        <v>0</v>
      </c>
      <c r="BJ661" s="18" t="s">
        <v>86</v>
      </c>
      <c r="BK661" s="159">
        <f>ROUND(I661*H661,2)</f>
        <v>0</v>
      </c>
      <c r="BL661" s="18" t="s">
        <v>168</v>
      </c>
      <c r="BM661" s="158" t="s">
        <v>1231</v>
      </c>
    </row>
    <row r="662" spans="1:65" s="2" customFormat="1" ht="48.75">
      <c r="A662" s="33"/>
      <c r="B662" s="34"/>
      <c r="C662" s="33"/>
      <c r="D662" s="160" t="s">
        <v>136</v>
      </c>
      <c r="E662" s="33"/>
      <c r="F662" s="161" t="s">
        <v>1232</v>
      </c>
      <c r="G662" s="33"/>
      <c r="H662" s="33"/>
      <c r="I662" s="162"/>
      <c r="J662" s="33"/>
      <c r="K662" s="33"/>
      <c r="L662" s="34"/>
      <c r="M662" s="163"/>
      <c r="N662" s="164"/>
      <c r="O662" s="59"/>
      <c r="P662" s="59"/>
      <c r="Q662" s="59"/>
      <c r="R662" s="59"/>
      <c r="S662" s="59"/>
      <c r="T662" s="60"/>
      <c r="U662" s="33"/>
      <c r="V662" s="33"/>
      <c r="W662" s="33"/>
      <c r="X662" s="33"/>
      <c r="Y662" s="33"/>
      <c r="Z662" s="33"/>
      <c r="AA662" s="33"/>
      <c r="AB662" s="33"/>
      <c r="AC662" s="33"/>
      <c r="AD662" s="33"/>
      <c r="AE662" s="33"/>
      <c r="AT662" s="18" t="s">
        <v>136</v>
      </c>
      <c r="AU662" s="18" t="s">
        <v>86</v>
      </c>
    </row>
    <row r="663" spans="1:65" s="13" customFormat="1">
      <c r="B663" s="181"/>
      <c r="D663" s="160" t="s">
        <v>472</v>
      </c>
      <c r="E663" s="182" t="s">
        <v>1</v>
      </c>
      <c r="F663" s="183" t="s">
        <v>1233</v>
      </c>
      <c r="H663" s="184">
        <v>5</v>
      </c>
      <c r="I663" s="185"/>
      <c r="L663" s="181"/>
      <c r="M663" s="186"/>
      <c r="N663" s="187"/>
      <c r="O663" s="187"/>
      <c r="P663" s="187"/>
      <c r="Q663" s="187"/>
      <c r="R663" s="187"/>
      <c r="S663" s="187"/>
      <c r="T663" s="188"/>
      <c r="AT663" s="182" t="s">
        <v>472</v>
      </c>
      <c r="AU663" s="182" t="s">
        <v>86</v>
      </c>
      <c r="AV663" s="13" t="s">
        <v>88</v>
      </c>
      <c r="AW663" s="13" t="s">
        <v>35</v>
      </c>
      <c r="AX663" s="13" t="s">
        <v>86</v>
      </c>
      <c r="AY663" s="182" t="s">
        <v>127</v>
      </c>
    </row>
    <row r="664" spans="1:65" s="2" customFormat="1" ht="21.75" customHeight="1">
      <c r="A664" s="33"/>
      <c r="B664" s="145"/>
      <c r="C664" s="146" t="s">
        <v>1234</v>
      </c>
      <c r="D664" s="146" t="s">
        <v>130</v>
      </c>
      <c r="E664" s="147" t="s">
        <v>1235</v>
      </c>
      <c r="F664" s="148" t="s">
        <v>1236</v>
      </c>
      <c r="G664" s="149" t="s">
        <v>499</v>
      </c>
      <c r="H664" s="150">
        <v>266.95800000000003</v>
      </c>
      <c r="I664" s="151"/>
      <c r="J664" s="152">
        <f>ROUND(I664*H664,2)</f>
        <v>0</v>
      </c>
      <c r="K664" s="153"/>
      <c r="L664" s="34"/>
      <c r="M664" s="154" t="s">
        <v>1</v>
      </c>
      <c r="N664" s="155" t="s">
        <v>43</v>
      </c>
      <c r="O664" s="59"/>
      <c r="P664" s="156">
        <f>O664*H664</f>
        <v>0</v>
      </c>
      <c r="Q664" s="156">
        <v>0</v>
      </c>
      <c r="R664" s="156">
        <f>Q664*H664</f>
        <v>0</v>
      </c>
      <c r="S664" s="156">
        <v>0</v>
      </c>
      <c r="T664" s="157">
        <f>S664*H664</f>
        <v>0</v>
      </c>
      <c r="U664" s="33"/>
      <c r="V664" s="33"/>
      <c r="W664" s="33"/>
      <c r="X664" s="33"/>
      <c r="Y664" s="33"/>
      <c r="Z664" s="33"/>
      <c r="AA664" s="33"/>
      <c r="AB664" s="33"/>
      <c r="AC664" s="33"/>
      <c r="AD664" s="33"/>
      <c r="AE664" s="33"/>
      <c r="AR664" s="158" t="s">
        <v>168</v>
      </c>
      <c r="AT664" s="158" t="s">
        <v>130</v>
      </c>
      <c r="AU664" s="158" t="s">
        <v>86</v>
      </c>
      <c r="AY664" s="18" t="s">
        <v>127</v>
      </c>
      <c r="BE664" s="159">
        <f>IF(N664="základní",J664,0)</f>
        <v>0</v>
      </c>
      <c r="BF664" s="159">
        <f>IF(N664="snížená",J664,0)</f>
        <v>0</v>
      </c>
      <c r="BG664" s="159">
        <f>IF(N664="zákl. přenesená",J664,0)</f>
        <v>0</v>
      </c>
      <c r="BH664" s="159">
        <f>IF(N664="sníž. přenesená",J664,0)</f>
        <v>0</v>
      </c>
      <c r="BI664" s="159">
        <f>IF(N664="nulová",J664,0)</f>
        <v>0</v>
      </c>
      <c r="BJ664" s="18" t="s">
        <v>86</v>
      </c>
      <c r="BK664" s="159">
        <f>ROUND(I664*H664,2)</f>
        <v>0</v>
      </c>
      <c r="BL664" s="18" t="s">
        <v>168</v>
      </c>
      <c r="BM664" s="158" t="s">
        <v>1237</v>
      </c>
    </row>
    <row r="665" spans="1:65" s="2" customFormat="1" ht="39">
      <c r="A665" s="33"/>
      <c r="B665" s="34"/>
      <c r="C665" s="33"/>
      <c r="D665" s="160" t="s">
        <v>136</v>
      </c>
      <c r="E665" s="33"/>
      <c r="F665" s="161" t="s">
        <v>1238</v>
      </c>
      <c r="G665" s="33"/>
      <c r="H665" s="33"/>
      <c r="I665" s="162"/>
      <c r="J665" s="33"/>
      <c r="K665" s="33"/>
      <c r="L665" s="34"/>
      <c r="M665" s="163"/>
      <c r="N665" s="164"/>
      <c r="O665" s="59"/>
      <c r="P665" s="59"/>
      <c r="Q665" s="59"/>
      <c r="R665" s="59"/>
      <c r="S665" s="59"/>
      <c r="T665" s="60"/>
      <c r="U665" s="33"/>
      <c r="V665" s="33"/>
      <c r="W665" s="33"/>
      <c r="X665" s="33"/>
      <c r="Y665" s="33"/>
      <c r="Z665" s="33"/>
      <c r="AA665" s="33"/>
      <c r="AB665" s="33"/>
      <c r="AC665" s="33"/>
      <c r="AD665" s="33"/>
      <c r="AE665" s="33"/>
      <c r="AT665" s="18" t="s">
        <v>136</v>
      </c>
      <c r="AU665" s="18" t="s">
        <v>86</v>
      </c>
    </row>
    <row r="666" spans="1:65" s="13" customFormat="1">
      <c r="B666" s="181"/>
      <c r="D666" s="160" t="s">
        <v>472</v>
      </c>
      <c r="E666" s="182" t="s">
        <v>1</v>
      </c>
      <c r="F666" s="183" t="s">
        <v>1239</v>
      </c>
      <c r="H666" s="184">
        <v>250.7</v>
      </c>
      <c r="I666" s="185"/>
      <c r="L666" s="181"/>
      <c r="M666" s="186"/>
      <c r="N666" s="187"/>
      <c r="O666" s="187"/>
      <c r="P666" s="187"/>
      <c r="Q666" s="187"/>
      <c r="R666" s="187"/>
      <c r="S666" s="187"/>
      <c r="T666" s="188"/>
      <c r="AT666" s="182" t="s">
        <v>472</v>
      </c>
      <c r="AU666" s="182" t="s">
        <v>86</v>
      </c>
      <c r="AV666" s="13" t="s">
        <v>88</v>
      </c>
      <c r="AW666" s="13" t="s">
        <v>35</v>
      </c>
      <c r="AX666" s="13" t="s">
        <v>78</v>
      </c>
      <c r="AY666" s="182" t="s">
        <v>127</v>
      </c>
    </row>
    <row r="667" spans="1:65" s="13" customFormat="1">
      <c r="B667" s="181"/>
      <c r="D667" s="160" t="s">
        <v>472</v>
      </c>
      <c r="E667" s="182" t="s">
        <v>1</v>
      </c>
      <c r="F667" s="183" t="s">
        <v>1240</v>
      </c>
      <c r="H667" s="184">
        <v>16.257999999999999</v>
      </c>
      <c r="I667" s="185"/>
      <c r="L667" s="181"/>
      <c r="M667" s="186"/>
      <c r="N667" s="187"/>
      <c r="O667" s="187"/>
      <c r="P667" s="187"/>
      <c r="Q667" s="187"/>
      <c r="R667" s="187"/>
      <c r="S667" s="187"/>
      <c r="T667" s="188"/>
      <c r="AT667" s="182" t="s">
        <v>472</v>
      </c>
      <c r="AU667" s="182" t="s">
        <v>86</v>
      </c>
      <c r="AV667" s="13" t="s">
        <v>88</v>
      </c>
      <c r="AW667" s="13" t="s">
        <v>35</v>
      </c>
      <c r="AX667" s="13" t="s">
        <v>78</v>
      </c>
      <c r="AY667" s="182" t="s">
        <v>127</v>
      </c>
    </row>
    <row r="668" spans="1:65" s="14" customFormat="1">
      <c r="B668" s="189"/>
      <c r="D668" s="160" t="s">
        <v>472</v>
      </c>
      <c r="E668" s="190" t="s">
        <v>1</v>
      </c>
      <c r="F668" s="191" t="s">
        <v>477</v>
      </c>
      <c r="H668" s="192">
        <v>266.95800000000003</v>
      </c>
      <c r="I668" s="193"/>
      <c r="L668" s="189"/>
      <c r="M668" s="194"/>
      <c r="N668" s="195"/>
      <c r="O668" s="195"/>
      <c r="P668" s="195"/>
      <c r="Q668" s="195"/>
      <c r="R668" s="195"/>
      <c r="S668" s="195"/>
      <c r="T668" s="196"/>
      <c r="AT668" s="190" t="s">
        <v>472</v>
      </c>
      <c r="AU668" s="190" t="s">
        <v>86</v>
      </c>
      <c r="AV668" s="14" t="s">
        <v>134</v>
      </c>
      <c r="AW668" s="14" t="s">
        <v>35</v>
      </c>
      <c r="AX668" s="14" t="s">
        <v>86</v>
      </c>
      <c r="AY668" s="190" t="s">
        <v>127</v>
      </c>
    </row>
    <row r="669" spans="1:65" s="2" customFormat="1" ht="24.2" customHeight="1">
      <c r="A669" s="33"/>
      <c r="B669" s="145"/>
      <c r="C669" s="146" t="s">
        <v>1241</v>
      </c>
      <c r="D669" s="146" t="s">
        <v>130</v>
      </c>
      <c r="E669" s="147" t="s">
        <v>1242</v>
      </c>
      <c r="F669" s="148" t="s">
        <v>1243</v>
      </c>
      <c r="G669" s="149" t="s">
        <v>499</v>
      </c>
      <c r="H669" s="150">
        <v>247.53800000000001</v>
      </c>
      <c r="I669" s="151"/>
      <c r="J669" s="152">
        <f>ROUND(I669*H669,2)</f>
        <v>0</v>
      </c>
      <c r="K669" s="153"/>
      <c r="L669" s="34"/>
      <c r="M669" s="154" t="s">
        <v>1</v>
      </c>
      <c r="N669" s="155" t="s">
        <v>43</v>
      </c>
      <c r="O669" s="59"/>
      <c r="P669" s="156">
        <f>O669*H669</f>
        <v>0</v>
      </c>
      <c r="Q669" s="156">
        <v>0</v>
      </c>
      <c r="R669" s="156">
        <f>Q669*H669</f>
        <v>0</v>
      </c>
      <c r="S669" s="156">
        <v>0</v>
      </c>
      <c r="T669" s="157">
        <f>S669*H669</f>
        <v>0</v>
      </c>
      <c r="U669" s="33"/>
      <c r="V669" s="33"/>
      <c r="W669" s="33"/>
      <c r="X669" s="33"/>
      <c r="Y669" s="33"/>
      <c r="Z669" s="33"/>
      <c r="AA669" s="33"/>
      <c r="AB669" s="33"/>
      <c r="AC669" s="33"/>
      <c r="AD669" s="33"/>
      <c r="AE669" s="33"/>
      <c r="AR669" s="158" t="s">
        <v>168</v>
      </c>
      <c r="AT669" s="158" t="s">
        <v>130</v>
      </c>
      <c r="AU669" s="158" t="s">
        <v>86</v>
      </c>
      <c r="AY669" s="18" t="s">
        <v>127</v>
      </c>
      <c r="BE669" s="159">
        <f>IF(N669="základní",J669,0)</f>
        <v>0</v>
      </c>
      <c r="BF669" s="159">
        <f>IF(N669="snížená",J669,0)</f>
        <v>0</v>
      </c>
      <c r="BG669" s="159">
        <f>IF(N669="zákl. přenesená",J669,0)</f>
        <v>0</v>
      </c>
      <c r="BH669" s="159">
        <f>IF(N669="sníž. přenesená",J669,0)</f>
        <v>0</v>
      </c>
      <c r="BI669" s="159">
        <f>IF(N669="nulová",J669,0)</f>
        <v>0</v>
      </c>
      <c r="BJ669" s="18" t="s">
        <v>86</v>
      </c>
      <c r="BK669" s="159">
        <f>ROUND(I669*H669,2)</f>
        <v>0</v>
      </c>
      <c r="BL669" s="18" t="s">
        <v>168</v>
      </c>
      <c r="BM669" s="158" t="s">
        <v>1244</v>
      </c>
    </row>
    <row r="670" spans="1:65" s="2" customFormat="1" ht="58.5">
      <c r="A670" s="33"/>
      <c r="B670" s="34"/>
      <c r="C670" s="33"/>
      <c r="D670" s="160" t="s">
        <v>136</v>
      </c>
      <c r="E670" s="33"/>
      <c r="F670" s="161" t="s">
        <v>1245</v>
      </c>
      <c r="G670" s="33"/>
      <c r="H670" s="33"/>
      <c r="I670" s="162"/>
      <c r="J670" s="33"/>
      <c r="K670" s="33"/>
      <c r="L670" s="34"/>
      <c r="M670" s="163"/>
      <c r="N670" s="164"/>
      <c r="O670" s="59"/>
      <c r="P670" s="59"/>
      <c r="Q670" s="59"/>
      <c r="R670" s="59"/>
      <c r="S670" s="59"/>
      <c r="T670" s="60"/>
      <c r="U670" s="33"/>
      <c r="V670" s="33"/>
      <c r="W670" s="33"/>
      <c r="X670" s="33"/>
      <c r="Y670" s="33"/>
      <c r="Z670" s="33"/>
      <c r="AA670" s="33"/>
      <c r="AB670" s="33"/>
      <c r="AC670" s="33"/>
      <c r="AD670" s="33"/>
      <c r="AE670" s="33"/>
      <c r="AT670" s="18" t="s">
        <v>136</v>
      </c>
      <c r="AU670" s="18" t="s">
        <v>86</v>
      </c>
    </row>
    <row r="671" spans="1:65" s="13" customFormat="1">
      <c r="B671" s="181"/>
      <c r="D671" s="160" t="s">
        <v>472</v>
      </c>
      <c r="E671" s="182" t="s">
        <v>1</v>
      </c>
      <c r="F671" s="183" t="s">
        <v>1246</v>
      </c>
      <c r="H671" s="184">
        <v>247.53800000000001</v>
      </c>
      <c r="I671" s="185"/>
      <c r="L671" s="181"/>
      <c r="M671" s="186"/>
      <c r="N671" s="187"/>
      <c r="O671" s="187"/>
      <c r="P671" s="187"/>
      <c r="Q671" s="187"/>
      <c r="R671" s="187"/>
      <c r="S671" s="187"/>
      <c r="T671" s="188"/>
      <c r="AT671" s="182" t="s">
        <v>472</v>
      </c>
      <c r="AU671" s="182" t="s">
        <v>86</v>
      </c>
      <c r="AV671" s="13" t="s">
        <v>88</v>
      </c>
      <c r="AW671" s="13" t="s">
        <v>35</v>
      </c>
      <c r="AX671" s="13" t="s">
        <v>86</v>
      </c>
      <c r="AY671" s="182" t="s">
        <v>127</v>
      </c>
    </row>
    <row r="672" spans="1:65" s="2" customFormat="1" ht="24.2" customHeight="1">
      <c r="A672" s="33"/>
      <c r="B672" s="145"/>
      <c r="C672" s="146" t="s">
        <v>1247</v>
      </c>
      <c r="D672" s="146" t="s">
        <v>130</v>
      </c>
      <c r="E672" s="147" t="s">
        <v>1248</v>
      </c>
      <c r="F672" s="148" t="s">
        <v>1249</v>
      </c>
      <c r="G672" s="149" t="s">
        <v>499</v>
      </c>
      <c r="H672" s="150">
        <v>577.58900000000006</v>
      </c>
      <c r="I672" s="151"/>
      <c r="J672" s="152">
        <f>ROUND(I672*H672,2)</f>
        <v>0</v>
      </c>
      <c r="K672" s="153"/>
      <c r="L672" s="34"/>
      <c r="M672" s="154" t="s">
        <v>1</v>
      </c>
      <c r="N672" s="155" t="s">
        <v>43</v>
      </c>
      <c r="O672" s="59"/>
      <c r="P672" s="156">
        <f>O672*H672</f>
        <v>0</v>
      </c>
      <c r="Q672" s="156">
        <v>0</v>
      </c>
      <c r="R672" s="156">
        <f>Q672*H672</f>
        <v>0</v>
      </c>
      <c r="S672" s="156">
        <v>0</v>
      </c>
      <c r="T672" s="157">
        <f>S672*H672</f>
        <v>0</v>
      </c>
      <c r="U672" s="33"/>
      <c r="V672" s="33"/>
      <c r="W672" s="33"/>
      <c r="X672" s="33"/>
      <c r="Y672" s="33"/>
      <c r="Z672" s="33"/>
      <c r="AA672" s="33"/>
      <c r="AB672" s="33"/>
      <c r="AC672" s="33"/>
      <c r="AD672" s="33"/>
      <c r="AE672" s="33"/>
      <c r="AR672" s="158" t="s">
        <v>168</v>
      </c>
      <c r="AT672" s="158" t="s">
        <v>130</v>
      </c>
      <c r="AU672" s="158" t="s">
        <v>86</v>
      </c>
      <c r="AY672" s="18" t="s">
        <v>127</v>
      </c>
      <c r="BE672" s="159">
        <f>IF(N672="základní",J672,0)</f>
        <v>0</v>
      </c>
      <c r="BF672" s="159">
        <f>IF(N672="snížená",J672,0)</f>
        <v>0</v>
      </c>
      <c r="BG672" s="159">
        <f>IF(N672="zákl. přenesená",J672,0)</f>
        <v>0</v>
      </c>
      <c r="BH672" s="159">
        <f>IF(N672="sníž. přenesená",J672,0)</f>
        <v>0</v>
      </c>
      <c r="BI672" s="159">
        <f>IF(N672="nulová",J672,0)</f>
        <v>0</v>
      </c>
      <c r="BJ672" s="18" t="s">
        <v>86</v>
      </c>
      <c r="BK672" s="159">
        <f>ROUND(I672*H672,2)</f>
        <v>0</v>
      </c>
      <c r="BL672" s="18" t="s">
        <v>168</v>
      </c>
      <c r="BM672" s="158" t="s">
        <v>1250</v>
      </c>
    </row>
    <row r="673" spans="1:65" s="2" customFormat="1" ht="58.5">
      <c r="A673" s="33"/>
      <c r="B673" s="34"/>
      <c r="C673" s="33"/>
      <c r="D673" s="160" t="s">
        <v>136</v>
      </c>
      <c r="E673" s="33"/>
      <c r="F673" s="161" t="s">
        <v>1251</v>
      </c>
      <c r="G673" s="33"/>
      <c r="H673" s="33"/>
      <c r="I673" s="162"/>
      <c r="J673" s="33"/>
      <c r="K673" s="33"/>
      <c r="L673" s="34"/>
      <c r="M673" s="163"/>
      <c r="N673" s="164"/>
      <c r="O673" s="59"/>
      <c r="P673" s="59"/>
      <c r="Q673" s="59"/>
      <c r="R673" s="59"/>
      <c r="S673" s="59"/>
      <c r="T673" s="60"/>
      <c r="U673" s="33"/>
      <c r="V673" s="33"/>
      <c r="W673" s="33"/>
      <c r="X673" s="33"/>
      <c r="Y673" s="33"/>
      <c r="Z673" s="33"/>
      <c r="AA673" s="33"/>
      <c r="AB673" s="33"/>
      <c r="AC673" s="33"/>
      <c r="AD673" s="33"/>
      <c r="AE673" s="33"/>
      <c r="AT673" s="18" t="s">
        <v>136</v>
      </c>
      <c r="AU673" s="18" t="s">
        <v>86</v>
      </c>
    </row>
    <row r="674" spans="1:65" s="13" customFormat="1">
      <c r="B674" s="181"/>
      <c r="D674" s="160" t="s">
        <v>472</v>
      </c>
      <c r="E674" s="182" t="s">
        <v>1</v>
      </c>
      <c r="F674" s="183" t="s">
        <v>1252</v>
      </c>
      <c r="H674" s="184">
        <v>577.58900000000006</v>
      </c>
      <c r="I674" s="185"/>
      <c r="L674" s="181"/>
      <c r="M674" s="186"/>
      <c r="N674" s="187"/>
      <c r="O674" s="187"/>
      <c r="P674" s="187"/>
      <c r="Q674" s="187"/>
      <c r="R674" s="187"/>
      <c r="S674" s="187"/>
      <c r="T674" s="188"/>
      <c r="AT674" s="182" t="s">
        <v>472</v>
      </c>
      <c r="AU674" s="182" t="s">
        <v>86</v>
      </c>
      <c r="AV674" s="13" t="s">
        <v>88</v>
      </c>
      <c r="AW674" s="13" t="s">
        <v>35</v>
      </c>
      <c r="AX674" s="13" t="s">
        <v>86</v>
      </c>
      <c r="AY674" s="182" t="s">
        <v>127</v>
      </c>
    </row>
    <row r="675" spans="1:65" s="2" customFormat="1" ht="21.75" customHeight="1">
      <c r="A675" s="33"/>
      <c r="B675" s="145"/>
      <c r="C675" s="146" t="s">
        <v>1253</v>
      </c>
      <c r="D675" s="146" t="s">
        <v>130</v>
      </c>
      <c r="E675" s="147" t="s">
        <v>1254</v>
      </c>
      <c r="F675" s="148" t="s">
        <v>1255</v>
      </c>
      <c r="G675" s="149" t="s">
        <v>499</v>
      </c>
      <c r="H675" s="150">
        <v>25.89</v>
      </c>
      <c r="I675" s="151"/>
      <c r="J675" s="152">
        <f>ROUND(I675*H675,2)</f>
        <v>0</v>
      </c>
      <c r="K675" s="153"/>
      <c r="L675" s="34"/>
      <c r="M675" s="154" t="s">
        <v>1</v>
      </c>
      <c r="N675" s="155" t="s">
        <v>43</v>
      </c>
      <c r="O675" s="59"/>
      <c r="P675" s="156">
        <f>O675*H675</f>
        <v>0</v>
      </c>
      <c r="Q675" s="156">
        <v>0</v>
      </c>
      <c r="R675" s="156">
        <f>Q675*H675</f>
        <v>0</v>
      </c>
      <c r="S675" s="156">
        <v>0</v>
      </c>
      <c r="T675" s="157">
        <f>S675*H675</f>
        <v>0</v>
      </c>
      <c r="U675" s="33"/>
      <c r="V675" s="33"/>
      <c r="W675" s="33"/>
      <c r="X675" s="33"/>
      <c r="Y675" s="33"/>
      <c r="Z675" s="33"/>
      <c r="AA675" s="33"/>
      <c r="AB675" s="33"/>
      <c r="AC675" s="33"/>
      <c r="AD675" s="33"/>
      <c r="AE675" s="33"/>
      <c r="AR675" s="158" t="s">
        <v>168</v>
      </c>
      <c r="AT675" s="158" t="s">
        <v>130</v>
      </c>
      <c r="AU675" s="158" t="s">
        <v>86</v>
      </c>
      <c r="AY675" s="18" t="s">
        <v>127</v>
      </c>
      <c r="BE675" s="159">
        <f>IF(N675="základní",J675,0)</f>
        <v>0</v>
      </c>
      <c r="BF675" s="159">
        <f>IF(N675="snížená",J675,0)</f>
        <v>0</v>
      </c>
      <c r="BG675" s="159">
        <f>IF(N675="zákl. přenesená",J675,0)</f>
        <v>0</v>
      </c>
      <c r="BH675" s="159">
        <f>IF(N675="sníž. přenesená",J675,0)</f>
        <v>0</v>
      </c>
      <c r="BI675" s="159">
        <f>IF(N675="nulová",J675,0)</f>
        <v>0</v>
      </c>
      <c r="BJ675" s="18" t="s">
        <v>86</v>
      </c>
      <c r="BK675" s="159">
        <f>ROUND(I675*H675,2)</f>
        <v>0</v>
      </c>
      <c r="BL675" s="18" t="s">
        <v>168</v>
      </c>
      <c r="BM675" s="158" t="s">
        <v>1256</v>
      </c>
    </row>
    <row r="676" spans="1:65" s="2" customFormat="1" ht="39">
      <c r="A676" s="33"/>
      <c r="B676" s="34"/>
      <c r="C676" s="33"/>
      <c r="D676" s="160" t="s">
        <v>136</v>
      </c>
      <c r="E676" s="33"/>
      <c r="F676" s="161" t="s">
        <v>1257</v>
      </c>
      <c r="G676" s="33"/>
      <c r="H676" s="33"/>
      <c r="I676" s="162"/>
      <c r="J676" s="33"/>
      <c r="K676" s="33"/>
      <c r="L676" s="34"/>
      <c r="M676" s="163"/>
      <c r="N676" s="164"/>
      <c r="O676" s="59"/>
      <c r="P676" s="59"/>
      <c r="Q676" s="59"/>
      <c r="R676" s="59"/>
      <c r="S676" s="59"/>
      <c r="T676" s="60"/>
      <c r="U676" s="33"/>
      <c r="V676" s="33"/>
      <c r="W676" s="33"/>
      <c r="X676" s="33"/>
      <c r="Y676" s="33"/>
      <c r="Z676" s="33"/>
      <c r="AA676" s="33"/>
      <c r="AB676" s="33"/>
      <c r="AC676" s="33"/>
      <c r="AD676" s="33"/>
      <c r="AE676" s="33"/>
      <c r="AT676" s="18" t="s">
        <v>136</v>
      </c>
      <c r="AU676" s="18" t="s">
        <v>86</v>
      </c>
    </row>
    <row r="677" spans="1:65" s="13" customFormat="1">
      <c r="B677" s="181"/>
      <c r="D677" s="160" t="s">
        <v>472</v>
      </c>
      <c r="E677" s="182" t="s">
        <v>1</v>
      </c>
      <c r="F677" s="183" t="s">
        <v>1258</v>
      </c>
      <c r="H677" s="184">
        <v>3.76</v>
      </c>
      <c r="I677" s="185"/>
      <c r="L677" s="181"/>
      <c r="M677" s="186"/>
      <c r="N677" s="187"/>
      <c r="O677" s="187"/>
      <c r="P677" s="187"/>
      <c r="Q677" s="187"/>
      <c r="R677" s="187"/>
      <c r="S677" s="187"/>
      <c r="T677" s="188"/>
      <c r="AT677" s="182" t="s">
        <v>472</v>
      </c>
      <c r="AU677" s="182" t="s">
        <v>86</v>
      </c>
      <c r="AV677" s="13" t="s">
        <v>88</v>
      </c>
      <c r="AW677" s="13" t="s">
        <v>35</v>
      </c>
      <c r="AX677" s="13" t="s">
        <v>78</v>
      </c>
      <c r="AY677" s="182" t="s">
        <v>127</v>
      </c>
    </row>
    <row r="678" spans="1:65" s="13" customFormat="1">
      <c r="B678" s="181"/>
      <c r="D678" s="160" t="s">
        <v>472</v>
      </c>
      <c r="E678" s="182" t="s">
        <v>1</v>
      </c>
      <c r="F678" s="183" t="s">
        <v>1259</v>
      </c>
      <c r="H678" s="184">
        <v>9.36</v>
      </c>
      <c r="I678" s="185"/>
      <c r="L678" s="181"/>
      <c r="M678" s="186"/>
      <c r="N678" s="187"/>
      <c r="O678" s="187"/>
      <c r="P678" s="187"/>
      <c r="Q678" s="187"/>
      <c r="R678" s="187"/>
      <c r="S678" s="187"/>
      <c r="T678" s="188"/>
      <c r="AT678" s="182" t="s">
        <v>472</v>
      </c>
      <c r="AU678" s="182" t="s">
        <v>86</v>
      </c>
      <c r="AV678" s="13" t="s">
        <v>88</v>
      </c>
      <c r="AW678" s="13" t="s">
        <v>35</v>
      </c>
      <c r="AX678" s="13" t="s">
        <v>78</v>
      </c>
      <c r="AY678" s="182" t="s">
        <v>127</v>
      </c>
    </row>
    <row r="679" spans="1:65" s="13" customFormat="1">
      <c r="B679" s="181"/>
      <c r="D679" s="160" t="s">
        <v>472</v>
      </c>
      <c r="E679" s="182" t="s">
        <v>1</v>
      </c>
      <c r="F679" s="183" t="s">
        <v>1260</v>
      </c>
      <c r="H679" s="184">
        <v>4.2130000000000001</v>
      </c>
      <c r="I679" s="185"/>
      <c r="L679" s="181"/>
      <c r="M679" s="186"/>
      <c r="N679" s="187"/>
      <c r="O679" s="187"/>
      <c r="P679" s="187"/>
      <c r="Q679" s="187"/>
      <c r="R679" s="187"/>
      <c r="S679" s="187"/>
      <c r="T679" s="188"/>
      <c r="AT679" s="182" t="s">
        <v>472</v>
      </c>
      <c r="AU679" s="182" t="s">
        <v>86</v>
      </c>
      <c r="AV679" s="13" t="s">
        <v>88</v>
      </c>
      <c r="AW679" s="13" t="s">
        <v>35</v>
      </c>
      <c r="AX679" s="13" t="s">
        <v>78</v>
      </c>
      <c r="AY679" s="182" t="s">
        <v>127</v>
      </c>
    </row>
    <row r="680" spans="1:65" s="13" customFormat="1">
      <c r="B680" s="181"/>
      <c r="D680" s="160" t="s">
        <v>472</v>
      </c>
      <c r="E680" s="182" t="s">
        <v>1</v>
      </c>
      <c r="F680" s="183" t="s">
        <v>1261</v>
      </c>
      <c r="H680" s="184">
        <v>1.498</v>
      </c>
      <c r="I680" s="185"/>
      <c r="L680" s="181"/>
      <c r="M680" s="186"/>
      <c r="N680" s="187"/>
      <c r="O680" s="187"/>
      <c r="P680" s="187"/>
      <c r="Q680" s="187"/>
      <c r="R680" s="187"/>
      <c r="S680" s="187"/>
      <c r="T680" s="188"/>
      <c r="AT680" s="182" t="s">
        <v>472</v>
      </c>
      <c r="AU680" s="182" t="s">
        <v>86</v>
      </c>
      <c r="AV680" s="13" t="s">
        <v>88</v>
      </c>
      <c r="AW680" s="13" t="s">
        <v>35</v>
      </c>
      <c r="AX680" s="13" t="s">
        <v>78</v>
      </c>
      <c r="AY680" s="182" t="s">
        <v>127</v>
      </c>
    </row>
    <row r="681" spans="1:65" s="15" customFormat="1">
      <c r="B681" s="197"/>
      <c r="D681" s="160" t="s">
        <v>472</v>
      </c>
      <c r="E681" s="198" t="s">
        <v>1</v>
      </c>
      <c r="F681" s="199" t="s">
        <v>1262</v>
      </c>
      <c r="H681" s="198" t="s">
        <v>1</v>
      </c>
      <c r="I681" s="200"/>
      <c r="L681" s="197"/>
      <c r="M681" s="201"/>
      <c r="N681" s="202"/>
      <c r="O681" s="202"/>
      <c r="P681" s="202"/>
      <c r="Q681" s="202"/>
      <c r="R681" s="202"/>
      <c r="S681" s="202"/>
      <c r="T681" s="203"/>
      <c r="AT681" s="198" t="s">
        <v>472</v>
      </c>
      <c r="AU681" s="198" t="s">
        <v>86</v>
      </c>
      <c r="AV681" s="15" t="s">
        <v>86</v>
      </c>
      <c r="AW681" s="15" t="s">
        <v>35</v>
      </c>
      <c r="AX681" s="15" t="s">
        <v>78</v>
      </c>
      <c r="AY681" s="198" t="s">
        <v>127</v>
      </c>
    </row>
    <row r="682" spans="1:65" s="13" customFormat="1">
      <c r="B682" s="181"/>
      <c r="D682" s="160" t="s">
        <v>472</v>
      </c>
      <c r="E682" s="182" t="s">
        <v>1</v>
      </c>
      <c r="F682" s="183" t="s">
        <v>1263</v>
      </c>
      <c r="H682" s="184">
        <v>4</v>
      </c>
      <c r="I682" s="185"/>
      <c r="L682" s="181"/>
      <c r="M682" s="186"/>
      <c r="N682" s="187"/>
      <c r="O682" s="187"/>
      <c r="P682" s="187"/>
      <c r="Q682" s="187"/>
      <c r="R682" s="187"/>
      <c r="S682" s="187"/>
      <c r="T682" s="188"/>
      <c r="AT682" s="182" t="s">
        <v>472</v>
      </c>
      <c r="AU682" s="182" t="s">
        <v>86</v>
      </c>
      <c r="AV682" s="13" t="s">
        <v>88</v>
      </c>
      <c r="AW682" s="13" t="s">
        <v>35</v>
      </c>
      <c r="AX682" s="13" t="s">
        <v>78</v>
      </c>
      <c r="AY682" s="182" t="s">
        <v>127</v>
      </c>
    </row>
    <row r="683" spans="1:65" s="13" customFormat="1">
      <c r="B683" s="181"/>
      <c r="D683" s="160" t="s">
        <v>472</v>
      </c>
      <c r="E683" s="182" t="s">
        <v>1</v>
      </c>
      <c r="F683" s="183" t="s">
        <v>1264</v>
      </c>
      <c r="H683" s="184">
        <v>3.0590000000000002</v>
      </c>
      <c r="I683" s="185"/>
      <c r="L683" s="181"/>
      <c r="M683" s="186"/>
      <c r="N683" s="187"/>
      <c r="O683" s="187"/>
      <c r="P683" s="187"/>
      <c r="Q683" s="187"/>
      <c r="R683" s="187"/>
      <c r="S683" s="187"/>
      <c r="T683" s="188"/>
      <c r="AT683" s="182" t="s">
        <v>472</v>
      </c>
      <c r="AU683" s="182" t="s">
        <v>86</v>
      </c>
      <c r="AV683" s="13" t="s">
        <v>88</v>
      </c>
      <c r="AW683" s="13" t="s">
        <v>35</v>
      </c>
      <c r="AX683" s="13" t="s">
        <v>78</v>
      </c>
      <c r="AY683" s="182" t="s">
        <v>127</v>
      </c>
    </row>
    <row r="684" spans="1:65" s="14" customFormat="1">
      <c r="B684" s="189"/>
      <c r="D684" s="160" t="s">
        <v>472</v>
      </c>
      <c r="E684" s="190" t="s">
        <v>1</v>
      </c>
      <c r="F684" s="191" t="s">
        <v>477</v>
      </c>
      <c r="H684" s="192">
        <v>25.89</v>
      </c>
      <c r="I684" s="193"/>
      <c r="L684" s="189"/>
      <c r="M684" s="194"/>
      <c r="N684" s="195"/>
      <c r="O684" s="195"/>
      <c r="P684" s="195"/>
      <c r="Q684" s="195"/>
      <c r="R684" s="195"/>
      <c r="S684" s="195"/>
      <c r="T684" s="196"/>
      <c r="AT684" s="190" t="s">
        <v>472</v>
      </c>
      <c r="AU684" s="190" t="s">
        <v>86</v>
      </c>
      <c r="AV684" s="14" t="s">
        <v>134</v>
      </c>
      <c r="AW684" s="14" t="s">
        <v>35</v>
      </c>
      <c r="AX684" s="14" t="s">
        <v>86</v>
      </c>
      <c r="AY684" s="190" t="s">
        <v>127</v>
      </c>
    </row>
    <row r="685" spans="1:65" s="14" customFormat="1">
      <c r="B685" s="189"/>
      <c r="D685" s="160" t="s">
        <v>472</v>
      </c>
      <c r="E685" s="190" t="s">
        <v>1</v>
      </c>
      <c r="F685" s="191" t="s">
        <v>477</v>
      </c>
      <c r="H685" s="192">
        <v>0</v>
      </c>
      <c r="I685" s="193"/>
      <c r="L685" s="189"/>
      <c r="M685" s="194"/>
      <c r="N685" s="195"/>
      <c r="O685" s="195"/>
      <c r="P685" s="195"/>
      <c r="Q685" s="195"/>
      <c r="R685" s="195"/>
      <c r="S685" s="195"/>
      <c r="T685" s="196"/>
      <c r="AT685" s="190" t="s">
        <v>472</v>
      </c>
      <c r="AU685" s="190" t="s">
        <v>86</v>
      </c>
      <c r="AV685" s="14" t="s">
        <v>134</v>
      </c>
      <c r="AW685" s="14" t="s">
        <v>35</v>
      </c>
      <c r="AX685" s="14" t="s">
        <v>78</v>
      </c>
      <c r="AY685" s="190" t="s">
        <v>127</v>
      </c>
    </row>
    <row r="686" spans="1:65" s="2" customFormat="1" ht="16.5" customHeight="1">
      <c r="A686" s="33"/>
      <c r="B686" s="145"/>
      <c r="C686" s="146" t="s">
        <v>1265</v>
      </c>
      <c r="D686" s="146" t="s">
        <v>130</v>
      </c>
      <c r="E686" s="147" t="s">
        <v>1266</v>
      </c>
      <c r="F686" s="148" t="s">
        <v>1267</v>
      </c>
      <c r="G686" s="149" t="s">
        <v>499</v>
      </c>
      <c r="H686" s="150">
        <v>0.15</v>
      </c>
      <c r="I686" s="151"/>
      <c r="J686" s="152">
        <f>ROUND(I686*H686,2)</f>
        <v>0</v>
      </c>
      <c r="K686" s="153"/>
      <c r="L686" s="34"/>
      <c r="M686" s="154" t="s">
        <v>1</v>
      </c>
      <c r="N686" s="155" t="s">
        <v>43</v>
      </c>
      <c r="O686" s="59"/>
      <c r="P686" s="156">
        <f>O686*H686</f>
        <v>0</v>
      </c>
      <c r="Q686" s="156">
        <v>0</v>
      </c>
      <c r="R686" s="156">
        <f>Q686*H686</f>
        <v>0</v>
      </c>
      <c r="S686" s="156">
        <v>0</v>
      </c>
      <c r="T686" s="157">
        <f>S686*H686</f>
        <v>0</v>
      </c>
      <c r="U686" s="33"/>
      <c r="V686" s="33"/>
      <c r="W686" s="33"/>
      <c r="X686" s="33"/>
      <c r="Y686" s="33"/>
      <c r="Z686" s="33"/>
      <c r="AA686" s="33"/>
      <c r="AB686" s="33"/>
      <c r="AC686" s="33"/>
      <c r="AD686" s="33"/>
      <c r="AE686" s="33"/>
      <c r="AR686" s="158" t="s">
        <v>168</v>
      </c>
      <c r="AT686" s="158" t="s">
        <v>130</v>
      </c>
      <c r="AU686" s="158" t="s">
        <v>86</v>
      </c>
      <c r="AY686" s="18" t="s">
        <v>127</v>
      </c>
      <c r="BE686" s="159">
        <f>IF(N686="základní",J686,0)</f>
        <v>0</v>
      </c>
      <c r="BF686" s="159">
        <f>IF(N686="snížená",J686,0)</f>
        <v>0</v>
      </c>
      <c r="BG686" s="159">
        <f>IF(N686="zákl. přenesená",J686,0)</f>
        <v>0</v>
      </c>
      <c r="BH686" s="159">
        <f>IF(N686="sníž. přenesená",J686,0)</f>
        <v>0</v>
      </c>
      <c r="BI686" s="159">
        <f>IF(N686="nulová",J686,0)</f>
        <v>0</v>
      </c>
      <c r="BJ686" s="18" t="s">
        <v>86</v>
      </c>
      <c r="BK686" s="159">
        <f>ROUND(I686*H686,2)</f>
        <v>0</v>
      </c>
      <c r="BL686" s="18" t="s">
        <v>168</v>
      </c>
      <c r="BM686" s="158" t="s">
        <v>1268</v>
      </c>
    </row>
    <row r="687" spans="1:65" s="2" customFormat="1" ht="48.75">
      <c r="A687" s="33"/>
      <c r="B687" s="34"/>
      <c r="C687" s="33"/>
      <c r="D687" s="160" t="s">
        <v>136</v>
      </c>
      <c r="E687" s="33"/>
      <c r="F687" s="161" t="s">
        <v>1269</v>
      </c>
      <c r="G687" s="33"/>
      <c r="H687" s="33"/>
      <c r="I687" s="162"/>
      <c r="J687" s="33"/>
      <c r="K687" s="33"/>
      <c r="L687" s="34"/>
      <c r="M687" s="163"/>
      <c r="N687" s="164"/>
      <c r="O687" s="59"/>
      <c r="P687" s="59"/>
      <c r="Q687" s="59"/>
      <c r="R687" s="59"/>
      <c r="S687" s="59"/>
      <c r="T687" s="60"/>
      <c r="U687" s="33"/>
      <c r="V687" s="33"/>
      <c r="W687" s="33"/>
      <c r="X687" s="33"/>
      <c r="Y687" s="33"/>
      <c r="Z687" s="33"/>
      <c r="AA687" s="33"/>
      <c r="AB687" s="33"/>
      <c r="AC687" s="33"/>
      <c r="AD687" s="33"/>
      <c r="AE687" s="33"/>
      <c r="AT687" s="18" t="s">
        <v>136</v>
      </c>
      <c r="AU687" s="18" t="s">
        <v>86</v>
      </c>
    </row>
    <row r="688" spans="1:65" s="2" customFormat="1" ht="16.5" customHeight="1">
      <c r="A688" s="33"/>
      <c r="B688" s="145"/>
      <c r="C688" s="146" t="s">
        <v>1270</v>
      </c>
      <c r="D688" s="146" t="s">
        <v>130</v>
      </c>
      <c r="E688" s="147" t="s">
        <v>1271</v>
      </c>
      <c r="F688" s="148" t="s">
        <v>1272</v>
      </c>
      <c r="G688" s="149" t="s">
        <v>499</v>
      </c>
      <c r="H688" s="150">
        <v>1.042</v>
      </c>
      <c r="I688" s="151"/>
      <c r="J688" s="152">
        <f>ROUND(I688*H688,2)</f>
        <v>0</v>
      </c>
      <c r="K688" s="153"/>
      <c r="L688" s="34"/>
      <c r="M688" s="154" t="s">
        <v>1</v>
      </c>
      <c r="N688" s="155" t="s">
        <v>43</v>
      </c>
      <c r="O688" s="59"/>
      <c r="P688" s="156">
        <f>O688*H688</f>
        <v>0</v>
      </c>
      <c r="Q688" s="156">
        <v>0</v>
      </c>
      <c r="R688" s="156">
        <f>Q688*H688</f>
        <v>0</v>
      </c>
      <c r="S688" s="156">
        <v>0</v>
      </c>
      <c r="T688" s="157">
        <f>S688*H688</f>
        <v>0</v>
      </c>
      <c r="U688" s="33"/>
      <c r="V688" s="33"/>
      <c r="W688" s="33"/>
      <c r="X688" s="33"/>
      <c r="Y688" s="33"/>
      <c r="Z688" s="33"/>
      <c r="AA688" s="33"/>
      <c r="AB688" s="33"/>
      <c r="AC688" s="33"/>
      <c r="AD688" s="33"/>
      <c r="AE688" s="33"/>
      <c r="AR688" s="158" t="s">
        <v>168</v>
      </c>
      <c r="AT688" s="158" t="s">
        <v>130</v>
      </c>
      <c r="AU688" s="158" t="s">
        <v>86</v>
      </c>
      <c r="AY688" s="18" t="s">
        <v>127</v>
      </c>
      <c r="BE688" s="159">
        <f>IF(N688="základní",J688,0)</f>
        <v>0</v>
      </c>
      <c r="BF688" s="159">
        <f>IF(N688="snížená",J688,0)</f>
        <v>0</v>
      </c>
      <c r="BG688" s="159">
        <f>IF(N688="zákl. přenesená",J688,0)</f>
        <v>0</v>
      </c>
      <c r="BH688" s="159">
        <f>IF(N688="sníž. přenesená",J688,0)</f>
        <v>0</v>
      </c>
      <c r="BI688" s="159">
        <f>IF(N688="nulová",J688,0)</f>
        <v>0</v>
      </c>
      <c r="BJ688" s="18" t="s">
        <v>86</v>
      </c>
      <c r="BK688" s="159">
        <f>ROUND(I688*H688,2)</f>
        <v>0</v>
      </c>
      <c r="BL688" s="18" t="s">
        <v>168</v>
      </c>
      <c r="BM688" s="158" t="s">
        <v>1273</v>
      </c>
    </row>
    <row r="689" spans="1:51" s="2" customFormat="1" ht="58.5">
      <c r="A689" s="33"/>
      <c r="B689" s="34"/>
      <c r="C689" s="33"/>
      <c r="D689" s="160" t="s">
        <v>136</v>
      </c>
      <c r="E689" s="33"/>
      <c r="F689" s="161" t="s">
        <v>1274</v>
      </c>
      <c r="G689" s="33"/>
      <c r="H689" s="33"/>
      <c r="I689" s="162"/>
      <c r="J689" s="33"/>
      <c r="K689" s="33"/>
      <c r="L689" s="34"/>
      <c r="M689" s="163"/>
      <c r="N689" s="164"/>
      <c r="O689" s="59"/>
      <c r="P689" s="59"/>
      <c r="Q689" s="59"/>
      <c r="R689" s="59"/>
      <c r="S689" s="59"/>
      <c r="T689" s="60"/>
      <c r="U689" s="33"/>
      <c r="V689" s="33"/>
      <c r="W689" s="33"/>
      <c r="X689" s="33"/>
      <c r="Y689" s="33"/>
      <c r="Z689" s="33"/>
      <c r="AA689" s="33"/>
      <c r="AB689" s="33"/>
      <c r="AC689" s="33"/>
      <c r="AD689" s="33"/>
      <c r="AE689" s="33"/>
      <c r="AT689" s="18" t="s">
        <v>136</v>
      </c>
      <c r="AU689" s="18" t="s">
        <v>86</v>
      </c>
    </row>
    <row r="690" spans="1:51" s="13" customFormat="1">
      <c r="B690" s="181"/>
      <c r="D690" s="160" t="s">
        <v>472</v>
      </c>
      <c r="E690" s="182" t="s">
        <v>1</v>
      </c>
      <c r="F690" s="183" t="s">
        <v>1275</v>
      </c>
      <c r="H690" s="184">
        <v>0.112</v>
      </c>
      <c r="I690" s="185"/>
      <c r="L690" s="181"/>
      <c r="M690" s="186"/>
      <c r="N690" s="187"/>
      <c r="O690" s="187"/>
      <c r="P690" s="187"/>
      <c r="Q690" s="187"/>
      <c r="R690" s="187"/>
      <c r="S690" s="187"/>
      <c r="T690" s="188"/>
      <c r="AT690" s="182" t="s">
        <v>472</v>
      </c>
      <c r="AU690" s="182" t="s">
        <v>86</v>
      </c>
      <c r="AV690" s="13" t="s">
        <v>88</v>
      </c>
      <c r="AW690" s="13" t="s">
        <v>35</v>
      </c>
      <c r="AX690" s="13" t="s">
        <v>78</v>
      </c>
      <c r="AY690" s="182" t="s">
        <v>127</v>
      </c>
    </row>
    <row r="691" spans="1:51" s="13" customFormat="1">
      <c r="B691" s="181"/>
      <c r="D691" s="160" t="s">
        <v>472</v>
      </c>
      <c r="E691" s="182" t="s">
        <v>1</v>
      </c>
      <c r="F691" s="183" t="s">
        <v>1276</v>
      </c>
      <c r="H691" s="184">
        <v>0.5</v>
      </c>
      <c r="I691" s="185"/>
      <c r="L691" s="181"/>
      <c r="M691" s="186"/>
      <c r="N691" s="187"/>
      <c r="O691" s="187"/>
      <c r="P691" s="187"/>
      <c r="Q691" s="187"/>
      <c r="R691" s="187"/>
      <c r="S691" s="187"/>
      <c r="T691" s="188"/>
      <c r="AT691" s="182" t="s">
        <v>472</v>
      </c>
      <c r="AU691" s="182" t="s">
        <v>86</v>
      </c>
      <c r="AV691" s="13" t="s">
        <v>88</v>
      </c>
      <c r="AW691" s="13" t="s">
        <v>35</v>
      </c>
      <c r="AX691" s="13" t="s">
        <v>78</v>
      </c>
      <c r="AY691" s="182" t="s">
        <v>127</v>
      </c>
    </row>
    <row r="692" spans="1:51" s="13" customFormat="1">
      <c r="B692" s="181"/>
      <c r="D692" s="160" t="s">
        <v>472</v>
      </c>
      <c r="E692" s="182" t="s">
        <v>1</v>
      </c>
      <c r="F692" s="183" t="s">
        <v>1277</v>
      </c>
      <c r="H692" s="184">
        <v>0.43</v>
      </c>
      <c r="I692" s="185"/>
      <c r="L692" s="181"/>
      <c r="M692" s="186"/>
      <c r="N692" s="187"/>
      <c r="O692" s="187"/>
      <c r="P692" s="187"/>
      <c r="Q692" s="187"/>
      <c r="R692" s="187"/>
      <c r="S692" s="187"/>
      <c r="T692" s="188"/>
      <c r="AT692" s="182" t="s">
        <v>472</v>
      </c>
      <c r="AU692" s="182" t="s">
        <v>86</v>
      </c>
      <c r="AV692" s="13" t="s">
        <v>88</v>
      </c>
      <c r="AW692" s="13" t="s">
        <v>35</v>
      </c>
      <c r="AX692" s="13" t="s">
        <v>78</v>
      </c>
      <c r="AY692" s="182" t="s">
        <v>127</v>
      </c>
    </row>
    <row r="693" spans="1:51" s="14" customFormat="1">
      <c r="B693" s="189"/>
      <c r="D693" s="160" t="s">
        <v>472</v>
      </c>
      <c r="E693" s="190" t="s">
        <v>1</v>
      </c>
      <c r="F693" s="191" t="s">
        <v>477</v>
      </c>
      <c r="H693" s="192">
        <v>1.042</v>
      </c>
      <c r="I693" s="193"/>
      <c r="L693" s="189"/>
      <c r="M693" s="204"/>
      <c r="N693" s="205"/>
      <c r="O693" s="205"/>
      <c r="P693" s="205"/>
      <c r="Q693" s="205"/>
      <c r="R693" s="205"/>
      <c r="S693" s="205"/>
      <c r="T693" s="206"/>
      <c r="AT693" s="190" t="s">
        <v>472</v>
      </c>
      <c r="AU693" s="190" t="s">
        <v>86</v>
      </c>
      <c r="AV693" s="14" t="s">
        <v>134</v>
      </c>
      <c r="AW693" s="14" t="s">
        <v>35</v>
      </c>
      <c r="AX693" s="14" t="s">
        <v>86</v>
      </c>
      <c r="AY693" s="190" t="s">
        <v>127</v>
      </c>
    </row>
    <row r="694" spans="1:51" s="2" customFormat="1" ht="6.95" customHeight="1">
      <c r="A694" s="33"/>
      <c r="B694" s="48"/>
      <c r="C694" s="49"/>
      <c r="D694" s="49"/>
      <c r="E694" s="49"/>
      <c r="F694" s="49"/>
      <c r="G694" s="49"/>
      <c r="H694" s="49"/>
      <c r="I694" s="49"/>
      <c r="J694" s="49"/>
      <c r="K694" s="49"/>
      <c r="L694" s="34"/>
      <c r="M694" s="33"/>
      <c r="O694" s="33"/>
      <c r="P694" s="33"/>
      <c r="Q694" s="33"/>
      <c r="R694" s="33"/>
      <c r="S694" s="33"/>
      <c r="T694" s="33"/>
      <c r="U694" s="33"/>
      <c r="V694" s="33"/>
      <c r="W694" s="33"/>
      <c r="X694" s="33"/>
      <c r="Y694" s="33"/>
      <c r="Z694" s="33"/>
      <c r="AA694" s="33"/>
      <c r="AB694" s="33"/>
      <c r="AC694" s="33"/>
      <c r="AD694" s="33"/>
      <c r="AE694" s="33"/>
    </row>
  </sheetData>
  <autoFilter ref="C119:K69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55"/>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41"/>
      <c r="N2" s="241"/>
      <c r="O2" s="241"/>
      <c r="P2" s="241"/>
      <c r="Q2" s="241"/>
      <c r="R2" s="241"/>
      <c r="S2" s="241"/>
      <c r="T2" s="241"/>
      <c r="U2" s="241"/>
      <c r="V2" s="241"/>
      <c r="AT2" s="18" t="s">
        <v>97</v>
      </c>
    </row>
    <row r="3" spans="1:46" s="1" customFormat="1" ht="6.95" customHeight="1">
      <c r="B3" s="19"/>
      <c r="C3" s="20"/>
      <c r="D3" s="20"/>
      <c r="E3" s="20"/>
      <c r="F3" s="20"/>
      <c r="G3" s="20"/>
      <c r="H3" s="20"/>
      <c r="I3" s="20"/>
      <c r="J3" s="20"/>
      <c r="K3" s="20"/>
      <c r="L3" s="21"/>
      <c r="AT3" s="18" t="s">
        <v>88</v>
      </c>
    </row>
    <row r="4" spans="1:46" s="1" customFormat="1" ht="24.95" customHeight="1">
      <c r="B4" s="21"/>
      <c r="D4" s="22" t="s">
        <v>101</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5" t="str">
        <f>'Rekapitulace stavby'!K6</f>
        <v>Oprava výhybek č. 1,2,3,4,5,6,7 a 8 v žst. Jihlava</v>
      </c>
      <c r="F7" s="256"/>
      <c r="G7" s="256"/>
      <c r="H7" s="256"/>
      <c r="L7" s="21"/>
    </row>
    <row r="8" spans="1:46" s="2" customFormat="1" ht="12" customHeight="1">
      <c r="A8" s="33"/>
      <c r="B8" s="34"/>
      <c r="C8" s="33"/>
      <c r="D8" s="28" t="s">
        <v>102</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4" t="s">
        <v>1278</v>
      </c>
      <c r="F9" s="254"/>
      <c r="G9" s="254"/>
      <c r="H9" s="254"/>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Vyplň údaj</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23</v>
      </c>
      <c r="E14" s="33"/>
      <c r="F14" s="33"/>
      <c r="G14" s="33"/>
      <c r="H14" s="33"/>
      <c r="I14" s="28" t="s">
        <v>24</v>
      </c>
      <c r="J14" s="26" t="s">
        <v>25</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28</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29</v>
      </c>
      <c r="E17" s="33"/>
      <c r="F17" s="33"/>
      <c r="G17" s="33"/>
      <c r="H17" s="33"/>
      <c r="I17" s="28" t="s">
        <v>24</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7" t="str">
        <f>'Rekapitulace stavby'!E14</f>
        <v>Vyplň údaj</v>
      </c>
      <c r="F18" s="249"/>
      <c r="G18" s="249"/>
      <c r="H18" s="249"/>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31</v>
      </c>
      <c r="E20" s="33"/>
      <c r="F20" s="33"/>
      <c r="G20" s="33"/>
      <c r="H20" s="33"/>
      <c r="I20" s="28" t="s">
        <v>24</v>
      </c>
      <c r="J20" s="26" t="s">
        <v>32</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28" t="s">
        <v>27</v>
      </c>
      <c r="J21" s="26" t="s">
        <v>34</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36</v>
      </c>
      <c r="E23" s="33"/>
      <c r="F23" s="33"/>
      <c r="G23" s="33"/>
      <c r="H23" s="33"/>
      <c r="I23" s="28" t="s">
        <v>24</v>
      </c>
      <c r="J23" s="26" t="s">
        <v>32</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33</v>
      </c>
      <c r="F24" s="33"/>
      <c r="G24" s="33"/>
      <c r="H24" s="33"/>
      <c r="I24" s="28" t="s">
        <v>27</v>
      </c>
      <c r="J24" s="26" t="s">
        <v>34</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37</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53" t="s">
        <v>1</v>
      </c>
      <c r="F27" s="253"/>
      <c r="G27" s="253"/>
      <c r="H27" s="253"/>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38</v>
      </c>
      <c r="E30" s="33"/>
      <c r="F30" s="33"/>
      <c r="G30" s="33"/>
      <c r="H30" s="33"/>
      <c r="I30" s="33"/>
      <c r="J30" s="72">
        <f>ROUND(J120,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37" t="s">
        <v>39</v>
      </c>
      <c r="J32" s="37" t="s">
        <v>41</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42</v>
      </c>
      <c r="E33" s="28" t="s">
        <v>43</v>
      </c>
      <c r="F33" s="100">
        <f>ROUND((SUM(BE120:BE654)),  2)</f>
        <v>0</v>
      </c>
      <c r="G33" s="33"/>
      <c r="H33" s="33"/>
      <c r="I33" s="101">
        <v>0.21</v>
      </c>
      <c r="J33" s="100">
        <f>ROUND(((SUM(BE120:BE654))*I33),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0">
        <f>ROUND((SUM(BF120:BF654)),  2)</f>
        <v>0</v>
      </c>
      <c r="G34" s="33"/>
      <c r="H34" s="33"/>
      <c r="I34" s="101">
        <v>0.15</v>
      </c>
      <c r="J34" s="100">
        <f>ROUND(((SUM(BF120:BF654))*I34),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0">
        <f>ROUND((SUM(BG120:BG654)),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0">
        <f>ROUND((SUM(BH120:BH654)),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0">
        <f>ROUND((SUM(BI120:BI654)),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48</v>
      </c>
      <c r="E39" s="61"/>
      <c r="F39" s="61"/>
      <c r="G39" s="104" t="s">
        <v>49</v>
      </c>
      <c r="H39" s="105" t="s">
        <v>50</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51</v>
      </c>
      <c r="E50" s="45"/>
      <c r="F50" s="45"/>
      <c r="G50" s="44" t="s">
        <v>52</v>
      </c>
      <c r="H50" s="45"/>
      <c r="I50" s="45"/>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53</v>
      </c>
      <c r="E61" s="36"/>
      <c r="F61" s="108" t="s">
        <v>54</v>
      </c>
      <c r="G61" s="46" t="s">
        <v>53</v>
      </c>
      <c r="H61" s="36"/>
      <c r="I61" s="36"/>
      <c r="J61" s="109" t="s">
        <v>54</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55</v>
      </c>
      <c r="E65" s="47"/>
      <c r="F65" s="47"/>
      <c r="G65" s="44" t="s">
        <v>56</v>
      </c>
      <c r="H65" s="47"/>
      <c r="I65" s="47"/>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53</v>
      </c>
      <c r="E76" s="36"/>
      <c r="F76" s="108" t="s">
        <v>54</v>
      </c>
      <c r="G76" s="46" t="s">
        <v>53</v>
      </c>
      <c r="H76" s="36"/>
      <c r="I76" s="36"/>
      <c r="J76" s="109" t="s">
        <v>54</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104</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55" t="str">
        <f>E7</f>
        <v>Oprava výhybek č. 1,2,3,4,5,6,7 a 8 v žst. Jihlava</v>
      </c>
      <c r="F85" s="256"/>
      <c r="G85" s="256"/>
      <c r="H85" s="256"/>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102</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34" t="str">
        <f>E9</f>
        <v>SO 01.2 - Železniční svršek a spodek - etapa II</v>
      </c>
      <c r="F87" s="254"/>
      <c r="G87" s="254"/>
      <c r="H87" s="254"/>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žst. Jihlava</v>
      </c>
      <c r="G89" s="33"/>
      <c r="H89" s="33"/>
      <c r="I89" s="28" t="s">
        <v>22</v>
      </c>
      <c r="J89" s="56" t="str">
        <f>IF(J12="","",J12)</f>
        <v>Vyplň údaj</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hidden="1" customHeight="1">
      <c r="A91" s="33"/>
      <c r="B91" s="34"/>
      <c r="C91" s="28" t="s">
        <v>23</v>
      </c>
      <c r="D91" s="33"/>
      <c r="E91" s="33"/>
      <c r="F91" s="26" t="str">
        <f>E15</f>
        <v>Správa železnic, státní organizace</v>
      </c>
      <c r="G91" s="33"/>
      <c r="H91" s="33"/>
      <c r="I91" s="28" t="s">
        <v>31</v>
      </c>
      <c r="J91" s="31" t="str">
        <f>E21</f>
        <v>DMC Havlíčkův Brod, s.r.o.</v>
      </c>
      <c r="K91" s="33"/>
      <c r="L91" s="43"/>
      <c r="S91" s="33"/>
      <c r="T91" s="33"/>
      <c r="U91" s="33"/>
      <c r="V91" s="33"/>
      <c r="W91" s="33"/>
      <c r="X91" s="33"/>
      <c r="Y91" s="33"/>
      <c r="Z91" s="33"/>
      <c r="AA91" s="33"/>
      <c r="AB91" s="33"/>
      <c r="AC91" s="33"/>
      <c r="AD91" s="33"/>
      <c r="AE91" s="33"/>
    </row>
    <row r="92" spans="1:47" s="2" customFormat="1" ht="25.7" hidden="1" customHeight="1">
      <c r="A92" s="33"/>
      <c r="B92" s="34"/>
      <c r="C92" s="28" t="s">
        <v>29</v>
      </c>
      <c r="D92" s="33"/>
      <c r="E92" s="33"/>
      <c r="F92" s="26" t="str">
        <f>IF(E18="","",E18)</f>
        <v>Vyplň údaj</v>
      </c>
      <c r="G92" s="33"/>
      <c r="H92" s="33"/>
      <c r="I92" s="28" t="s">
        <v>36</v>
      </c>
      <c r="J92" s="31" t="str">
        <f>E24</f>
        <v>DMC Havlíčkův Brod, s.r.o.</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105</v>
      </c>
      <c r="D94" s="102"/>
      <c r="E94" s="102"/>
      <c r="F94" s="102"/>
      <c r="G94" s="102"/>
      <c r="H94" s="102"/>
      <c r="I94" s="102"/>
      <c r="J94" s="111" t="s">
        <v>106</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107</v>
      </c>
      <c r="D96" s="33"/>
      <c r="E96" s="33"/>
      <c r="F96" s="33"/>
      <c r="G96" s="33"/>
      <c r="H96" s="33"/>
      <c r="I96" s="33"/>
      <c r="J96" s="72">
        <f>J120</f>
        <v>0</v>
      </c>
      <c r="K96" s="33"/>
      <c r="L96" s="43"/>
      <c r="S96" s="33"/>
      <c r="T96" s="33"/>
      <c r="U96" s="33"/>
      <c r="V96" s="33"/>
      <c r="W96" s="33"/>
      <c r="X96" s="33"/>
      <c r="Y96" s="33"/>
      <c r="Z96" s="33"/>
      <c r="AA96" s="33"/>
      <c r="AB96" s="33"/>
      <c r="AC96" s="33"/>
      <c r="AD96" s="33"/>
      <c r="AE96" s="33"/>
      <c r="AU96" s="18" t="s">
        <v>108</v>
      </c>
    </row>
    <row r="97" spans="1:31" s="9" customFormat="1" ht="24.95" hidden="1" customHeight="1">
      <c r="B97" s="113"/>
      <c r="D97" s="114" t="s">
        <v>109</v>
      </c>
      <c r="E97" s="115"/>
      <c r="F97" s="115"/>
      <c r="G97" s="115"/>
      <c r="H97" s="115"/>
      <c r="I97" s="115"/>
      <c r="J97" s="116">
        <f>J121</f>
        <v>0</v>
      </c>
      <c r="L97" s="113"/>
    </row>
    <row r="98" spans="1:31" s="10" customFormat="1" ht="19.899999999999999" hidden="1" customHeight="1">
      <c r="B98" s="117"/>
      <c r="D98" s="118" t="s">
        <v>110</v>
      </c>
      <c r="E98" s="119"/>
      <c r="F98" s="119"/>
      <c r="G98" s="119"/>
      <c r="H98" s="119"/>
      <c r="I98" s="119"/>
      <c r="J98" s="120">
        <f>J122</f>
        <v>0</v>
      </c>
      <c r="L98" s="117"/>
    </row>
    <row r="99" spans="1:31" s="10" customFormat="1" ht="14.85" hidden="1" customHeight="1">
      <c r="B99" s="117"/>
      <c r="D99" s="118" t="s">
        <v>464</v>
      </c>
      <c r="E99" s="119"/>
      <c r="F99" s="119"/>
      <c r="G99" s="119"/>
      <c r="H99" s="119"/>
      <c r="I99" s="119"/>
      <c r="J99" s="120">
        <f>J540</f>
        <v>0</v>
      </c>
      <c r="L99" s="117"/>
    </row>
    <row r="100" spans="1:31" s="9" customFormat="1" ht="24.95" hidden="1" customHeight="1">
      <c r="B100" s="113"/>
      <c r="D100" s="114" t="s">
        <v>111</v>
      </c>
      <c r="E100" s="115"/>
      <c r="F100" s="115"/>
      <c r="G100" s="115"/>
      <c r="H100" s="115"/>
      <c r="I100" s="115"/>
      <c r="J100" s="116">
        <f>J543</f>
        <v>0</v>
      </c>
      <c r="L100" s="113"/>
    </row>
    <row r="101" spans="1:31" s="2" customFormat="1" ht="21.75" hidden="1" customHeight="1">
      <c r="A101" s="33"/>
      <c r="B101" s="34"/>
      <c r="C101" s="33"/>
      <c r="D101" s="33"/>
      <c r="E101" s="33"/>
      <c r="F101" s="33"/>
      <c r="G101" s="33"/>
      <c r="H101" s="33"/>
      <c r="I101" s="33"/>
      <c r="J101" s="33"/>
      <c r="K101" s="33"/>
      <c r="L101" s="43"/>
      <c r="S101" s="33"/>
      <c r="T101" s="33"/>
      <c r="U101" s="33"/>
      <c r="V101" s="33"/>
      <c r="W101" s="33"/>
      <c r="X101" s="33"/>
      <c r="Y101" s="33"/>
      <c r="Z101" s="33"/>
      <c r="AA101" s="33"/>
      <c r="AB101" s="33"/>
      <c r="AC101" s="33"/>
      <c r="AD101" s="33"/>
      <c r="AE101" s="33"/>
    </row>
    <row r="102" spans="1:31" s="2" customFormat="1" ht="6.95" hidden="1" customHeight="1">
      <c r="A102" s="33"/>
      <c r="B102" s="48"/>
      <c r="C102" s="49"/>
      <c r="D102" s="49"/>
      <c r="E102" s="49"/>
      <c r="F102" s="49"/>
      <c r="G102" s="49"/>
      <c r="H102" s="49"/>
      <c r="I102" s="49"/>
      <c r="J102" s="49"/>
      <c r="K102" s="49"/>
      <c r="L102" s="43"/>
      <c r="S102" s="33"/>
      <c r="T102" s="33"/>
      <c r="U102" s="33"/>
      <c r="V102" s="33"/>
      <c r="W102" s="33"/>
      <c r="X102" s="33"/>
      <c r="Y102" s="33"/>
      <c r="Z102" s="33"/>
      <c r="AA102" s="33"/>
      <c r="AB102" s="33"/>
      <c r="AC102" s="33"/>
      <c r="AD102" s="33"/>
      <c r="AE102" s="33"/>
    </row>
    <row r="103" spans="1:31" hidden="1"/>
    <row r="104" spans="1:31" hidden="1"/>
    <row r="105" spans="1:31" hidden="1"/>
    <row r="106" spans="1:31" s="2" customFormat="1" ht="6.95" customHeight="1">
      <c r="A106" s="33"/>
      <c r="B106" s="50"/>
      <c r="C106" s="51"/>
      <c r="D106" s="51"/>
      <c r="E106" s="51"/>
      <c r="F106" s="51"/>
      <c r="G106" s="51"/>
      <c r="H106" s="51"/>
      <c r="I106" s="51"/>
      <c r="J106" s="51"/>
      <c r="K106" s="51"/>
      <c r="L106" s="43"/>
      <c r="S106" s="33"/>
      <c r="T106" s="33"/>
      <c r="U106" s="33"/>
      <c r="V106" s="33"/>
      <c r="W106" s="33"/>
      <c r="X106" s="33"/>
      <c r="Y106" s="33"/>
      <c r="Z106" s="33"/>
      <c r="AA106" s="33"/>
      <c r="AB106" s="33"/>
      <c r="AC106" s="33"/>
      <c r="AD106" s="33"/>
      <c r="AE106" s="33"/>
    </row>
    <row r="107" spans="1:31" s="2" customFormat="1" ht="24.95" customHeight="1">
      <c r="A107" s="33"/>
      <c r="B107" s="34"/>
      <c r="C107" s="22" t="s">
        <v>112</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6.95" customHeight="1">
      <c r="A108" s="33"/>
      <c r="B108" s="34"/>
      <c r="C108" s="33"/>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12" customHeight="1">
      <c r="A109" s="33"/>
      <c r="B109" s="34"/>
      <c r="C109" s="28" t="s">
        <v>16</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6.5" customHeight="1">
      <c r="A110" s="33"/>
      <c r="B110" s="34"/>
      <c r="C110" s="33"/>
      <c r="D110" s="33"/>
      <c r="E110" s="255" t="str">
        <f>E7</f>
        <v>Oprava výhybek č. 1,2,3,4,5,6,7 a 8 v žst. Jihlava</v>
      </c>
      <c r="F110" s="256"/>
      <c r="G110" s="256"/>
      <c r="H110" s="256"/>
      <c r="I110" s="33"/>
      <c r="J110" s="33"/>
      <c r="K110" s="33"/>
      <c r="L110" s="43"/>
      <c r="S110" s="33"/>
      <c r="T110" s="33"/>
      <c r="U110" s="33"/>
      <c r="V110" s="33"/>
      <c r="W110" s="33"/>
      <c r="X110" s="33"/>
      <c r="Y110" s="33"/>
      <c r="Z110" s="33"/>
      <c r="AA110" s="33"/>
      <c r="AB110" s="33"/>
      <c r="AC110" s="33"/>
      <c r="AD110" s="33"/>
      <c r="AE110" s="33"/>
    </row>
    <row r="111" spans="1:31" s="2" customFormat="1" ht="12" customHeight="1">
      <c r="A111" s="33"/>
      <c r="B111" s="34"/>
      <c r="C111" s="28" t="s">
        <v>102</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6.5" customHeight="1">
      <c r="A112" s="33"/>
      <c r="B112" s="34"/>
      <c r="C112" s="33"/>
      <c r="D112" s="33"/>
      <c r="E112" s="234" t="str">
        <f>E9</f>
        <v>SO 01.2 - Železniční svršek a spodek - etapa II</v>
      </c>
      <c r="F112" s="254"/>
      <c r="G112" s="254"/>
      <c r="H112" s="254"/>
      <c r="I112" s="33"/>
      <c r="J112" s="33"/>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20</v>
      </c>
      <c r="D114" s="33"/>
      <c r="E114" s="33"/>
      <c r="F114" s="26" t="str">
        <f>F12</f>
        <v>žst. Jihlava</v>
      </c>
      <c r="G114" s="33"/>
      <c r="H114" s="33"/>
      <c r="I114" s="28" t="s">
        <v>22</v>
      </c>
      <c r="J114" s="56" t="str">
        <f>IF(J12="","",J12)</f>
        <v>Vyplň údaj</v>
      </c>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25.7" customHeight="1">
      <c r="A116" s="33"/>
      <c r="B116" s="34"/>
      <c r="C116" s="28" t="s">
        <v>23</v>
      </c>
      <c r="D116" s="33"/>
      <c r="E116" s="33"/>
      <c r="F116" s="26" t="str">
        <f>E15</f>
        <v>Správa železnic, státní organizace</v>
      </c>
      <c r="G116" s="33"/>
      <c r="H116" s="33"/>
      <c r="I116" s="28" t="s">
        <v>31</v>
      </c>
      <c r="J116" s="31" t="str">
        <f>E21</f>
        <v>DMC Havlíčkův Brod, s.r.o.</v>
      </c>
      <c r="K116" s="33"/>
      <c r="L116" s="43"/>
      <c r="S116" s="33"/>
      <c r="T116" s="33"/>
      <c r="U116" s="33"/>
      <c r="V116" s="33"/>
      <c r="W116" s="33"/>
      <c r="X116" s="33"/>
      <c r="Y116" s="33"/>
      <c r="Z116" s="33"/>
      <c r="AA116" s="33"/>
      <c r="AB116" s="33"/>
      <c r="AC116" s="33"/>
      <c r="AD116" s="33"/>
      <c r="AE116" s="33"/>
    </row>
    <row r="117" spans="1:65" s="2" customFormat="1" ht="25.7" customHeight="1">
      <c r="A117" s="33"/>
      <c r="B117" s="34"/>
      <c r="C117" s="28" t="s">
        <v>29</v>
      </c>
      <c r="D117" s="33"/>
      <c r="E117" s="33"/>
      <c r="F117" s="26" t="str">
        <f>IF(E18="","",E18)</f>
        <v>Vyplň údaj</v>
      </c>
      <c r="G117" s="33"/>
      <c r="H117" s="33"/>
      <c r="I117" s="28" t="s">
        <v>36</v>
      </c>
      <c r="J117" s="31" t="str">
        <f>E24</f>
        <v>DMC Havlíčkův Brod, s.r.o.</v>
      </c>
      <c r="K117" s="33"/>
      <c r="L117" s="43"/>
      <c r="S117" s="33"/>
      <c r="T117" s="33"/>
      <c r="U117" s="33"/>
      <c r="V117" s="33"/>
      <c r="W117" s="33"/>
      <c r="X117" s="33"/>
      <c r="Y117" s="33"/>
      <c r="Z117" s="33"/>
      <c r="AA117" s="33"/>
      <c r="AB117" s="33"/>
      <c r="AC117" s="33"/>
      <c r="AD117" s="33"/>
      <c r="AE117" s="33"/>
    </row>
    <row r="118" spans="1:65" s="2" customFormat="1" ht="10.3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11" customFormat="1" ht="29.25" customHeight="1">
      <c r="A119" s="121"/>
      <c r="B119" s="122"/>
      <c r="C119" s="123" t="s">
        <v>113</v>
      </c>
      <c r="D119" s="124" t="s">
        <v>63</v>
      </c>
      <c r="E119" s="124" t="s">
        <v>59</v>
      </c>
      <c r="F119" s="124" t="s">
        <v>60</v>
      </c>
      <c r="G119" s="124" t="s">
        <v>114</v>
      </c>
      <c r="H119" s="124" t="s">
        <v>115</v>
      </c>
      <c r="I119" s="124" t="s">
        <v>116</v>
      </c>
      <c r="J119" s="125" t="s">
        <v>106</v>
      </c>
      <c r="K119" s="126" t="s">
        <v>117</v>
      </c>
      <c r="L119" s="127"/>
      <c r="M119" s="63" t="s">
        <v>1</v>
      </c>
      <c r="N119" s="64" t="s">
        <v>42</v>
      </c>
      <c r="O119" s="64" t="s">
        <v>118</v>
      </c>
      <c r="P119" s="64" t="s">
        <v>119</v>
      </c>
      <c r="Q119" s="64" t="s">
        <v>120</v>
      </c>
      <c r="R119" s="64" t="s">
        <v>121</v>
      </c>
      <c r="S119" s="64" t="s">
        <v>122</v>
      </c>
      <c r="T119" s="65" t="s">
        <v>123</v>
      </c>
      <c r="U119" s="121"/>
      <c r="V119" s="121"/>
      <c r="W119" s="121"/>
      <c r="X119" s="121"/>
      <c r="Y119" s="121"/>
      <c r="Z119" s="121"/>
      <c r="AA119" s="121"/>
      <c r="AB119" s="121"/>
      <c r="AC119" s="121"/>
      <c r="AD119" s="121"/>
      <c r="AE119" s="121"/>
    </row>
    <row r="120" spans="1:65" s="2" customFormat="1" ht="22.9" customHeight="1">
      <c r="A120" s="33"/>
      <c r="B120" s="34"/>
      <c r="C120" s="70" t="s">
        <v>124</v>
      </c>
      <c r="D120" s="33"/>
      <c r="E120" s="33"/>
      <c r="F120" s="33"/>
      <c r="G120" s="33"/>
      <c r="H120" s="33"/>
      <c r="I120" s="33"/>
      <c r="J120" s="128">
        <f>BK120</f>
        <v>0</v>
      </c>
      <c r="K120" s="33"/>
      <c r="L120" s="34"/>
      <c r="M120" s="66"/>
      <c r="N120" s="57"/>
      <c r="O120" s="67"/>
      <c r="P120" s="129">
        <f>P121+P543</f>
        <v>0</v>
      </c>
      <c r="Q120" s="67"/>
      <c r="R120" s="129">
        <f>R121+R543</f>
        <v>1479.1769211599999</v>
      </c>
      <c r="S120" s="67"/>
      <c r="T120" s="130">
        <f>T121+T543</f>
        <v>0</v>
      </c>
      <c r="U120" s="33"/>
      <c r="V120" s="33"/>
      <c r="W120" s="33"/>
      <c r="X120" s="33"/>
      <c r="Y120" s="33"/>
      <c r="Z120" s="33"/>
      <c r="AA120" s="33"/>
      <c r="AB120" s="33"/>
      <c r="AC120" s="33"/>
      <c r="AD120" s="33"/>
      <c r="AE120" s="33"/>
      <c r="AT120" s="18" t="s">
        <v>77</v>
      </c>
      <c r="AU120" s="18" t="s">
        <v>108</v>
      </c>
      <c r="BK120" s="131">
        <f>BK121+BK543</f>
        <v>0</v>
      </c>
    </row>
    <row r="121" spans="1:65" s="12" customFormat="1" ht="25.9" customHeight="1">
      <c r="B121" s="132"/>
      <c r="D121" s="133" t="s">
        <v>77</v>
      </c>
      <c r="E121" s="134" t="s">
        <v>125</v>
      </c>
      <c r="F121" s="134" t="s">
        <v>126</v>
      </c>
      <c r="I121" s="135"/>
      <c r="J121" s="136">
        <f>BK121</f>
        <v>0</v>
      </c>
      <c r="L121" s="132"/>
      <c r="M121" s="137"/>
      <c r="N121" s="138"/>
      <c r="O121" s="138"/>
      <c r="P121" s="139">
        <f>P122</f>
        <v>0</v>
      </c>
      <c r="Q121" s="138"/>
      <c r="R121" s="139">
        <f>R122</f>
        <v>1479.1769211599999</v>
      </c>
      <c r="S121" s="138"/>
      <c r="T121" s="140">
        <f>T122</f>
        <v>0</v>
      </c>
      <c r="AR121" s="133" t="s">
        <v>86</v>
      </c>
      <c r="AT121" s="141" t="s">
        <v>77</v>
      </c>
      <c r="AU121" s="141" t="s">
        <v>78</v>
      </c>
      <c r="AY121" s="133" t="s">
        <v>127</v>
      </c>
      <c r="BK121" s="142">
        <f>BK122</f>
        <v>0</v>
      </c>
    </row>
    <row r="122" spans="1:65" s="12" customFormat="1" ht="22.9" customHeight="1">
      <c r="B122" s="132"/>
      <c r="D122" s="133" t="s">
        <v>77</v>
      </c>
      <c r="E122" s="143" t="s">
        <v>128</v>
      </c>
      <c r="F122" s="143" t="s">
        <v>129</v>
      </c>
      <c r="I122" s="135"/>
      <c r="J122" s="144">
        <f>BK122</f>
        <v>0</v>
      </c>
      <c r="L122" s="132"/>
      <c r="M122" s="137"/>
      <c r="N122" s="138"/>
      <c r="O122" s="138"/>
      <c r="P122" s="139">
        <f>P123+SUM(P124:P540)</f>
        <v>0</v>
      </c>
      <c r="Q122" s="138"/>
      <c r="R122" s="139">
        <f>R123+SUM(R124:R540)</f>
        <v>1479.1769211599999</v>
      </c>
      <c r="S122" s="138"/>
      <c r="T122" s="140">
        <f>T123+SUM(T124:T540)</f>
        <v>0</v>
      </c>
      <c r="AR122" s="133" t="s">
        <v>86</v>
      </c>
      <c r="AT122" s="141" t="s">
        <v>77</v>
      </c>
      <c r="AU122" s="141" t="s">
        <v>86</v>
      </c>
      <c r="AY122" s="133" t="s">
        <v>127</v>
      </c>
      <c r="BK122" s="142">
        <f>BK123+SUM(BK124:BK540)</f>
        <v>0</v>
      </c>
    </row>
    <row r="123" spans="1:65" s="2" customFormat="1" ht="24.2" customHeight="1">
      <c r="A123" s="33"/>
      <c r="B123" s="145"/>
      <c r="C123" s="146" t="s">
        <v>86</v>
      </c>
      <c r="D123" s="146" t="s">
        <v>130</v>
      </c>
      <c r="E123" s="147" t="s">
        <v>465</v>
      </c>
      <c r="F123" s="148" t="s">
        <v>466</v>
      </c>
      <c r="G123" s="149" t="s">
        <v>467</v>
      </c>
      <c r="H123" s="150">
        <v>0.28499999999999998</v>
      </c>
      <c r="I123" s="151"/>
      <c r="J123" s="152">
        <f>ROUND(I123*H123,2)</f>
        <v>0</v>
      </c>
      <c r="K123" s="153"/>
      <c r="L123" s="34"/>
      <c r="M123" s="154" t="s">
        <v>1</v>
      </c>
      <c r="N123" s="155" t="s">
        <v>43</v>
      </c>
      <c r="O123" s="59"/>
      <c r="P123" s="156">
        <f>O123*H123</f>
        <v>0</v>
      </c>
      <c r="Q123" s="156">
        <v>0</v>
      </c>
      <c r="R123" s="156">
        <f>Q123*H123</f>
        <v>0</v>
      </c>
      <c r="S123" s="156">
        <v>0</v>
      </c>
      <c r="T123" s="157">
        <f>S123*H123</f>
        <v>0</v>
      </c>
      <c r="U123" s="33"/>
      <c r="V123" s="33"/>
      <c r="W123" s="33"/>
      <c r="X123" s="33"/>
      <c r="Y123" s="33"/>
      <c r="Z123" s="33"/>
      <c r="AA123" s="33"/>
      <c r="AB123" s="33"/>
      <c r="AC123" s="33"/>
      <c r="AD123" s="33"/>
      <c r="AE123" s="33"/>
      <c r="AR123" s="158" t="s">
        <v>134</v>
      </c>
      <c r="AT123" s="158" t="s">
        <v>130</v>
      </c>
      <c r="AU123" s="158" t="s">
        <v>88</v>
      </c>
      <c r="AY123" s="18" t="s">
        <v>127</v>
      </c>
      <c r="BE123" s="159">
        <f>IF(N123="základní",J123,0)</f>
        <v>0</v>
      </c>
      <c r="BF123" s="159">
        <f>IF(N123="snížená",J123,0)</f>
        <v>0</v>
      </c>
      <c r="BG123" s="159">
        <f>IF(N123="zákl. přenesená",J123,0)</f>
        <v>0</v>
      </c>
      <c r="BH123" s="159">
        <f>IF(N123="sníž. přenesená",J123,0)</f>
        <v>0</v>
      </c>
      <c r="BI123" s="159">
        <f>IF(N123="nulová",J123,0)</f>
        <v>0</v>
      </c>
      <c r="BJ123" s="18" t="s">
        <v>86</v>
      </c>
      <c r="BK123" s="159">
        <f>ROUND(I123*H123,2)</f>
        <v>0</v>
      </c>
      <c r="BL123" s="18" t="s">
        <v>134</v>
      </c>
      <c r="BM123" s="158" t="s">
        <v>1279</v>
      </c>
    </row>
    <row r="124" spans="1:65" s="2" customFormat="1" ht="39">
      <c r="A124" s="33"/>
      <c r="B124" s="34"/>
      <c r="C124" s="33"/>
      <c r="D124" s="160" t="s">
        <v>136</v>
      </c>
      <c r="E124" s="33"/>
      <c r="F124" s="161" t="s">
        <v>469</v>
      </c>
      <c r="G124" s="33"/>
      <c r="H124" s="33"/>
      <c r="I124" s="162"/>
      <c r="J124" s="33"/>
      <c r="K124" s="33"/>
      <c r="L124" s="34"/>
      <c r="M124" s="163"/>
      <c r="N124" s="164"/>
      <c r="O124" s="59"/>
      <c r="P124" s="59"/>
      <c r="Q124" s="59"/>
      <c r="R124" s="59"/>
      <c r="S124" s="59"/>
      <c r="T124" s="60"/>
      <c r="U124" s="33"/>
      <c r="V124" s="33"/>
      <c r="W124" s="33"/>
      <c r="X124" s="33"/>
      <c r="Y124" s="33"/>
      <c r="Z124" s="33"/>
      <c r="AA124" s="33"/>
      <c r="AB124" s="33"/>
      <c r="AC124" s="33"/>
      <c r="AD124" s="33"/>
      <c r="AE124" s="33"/>
      <c r="AT124" s="18" t="s">
        <v>136</v>
      </c>
      <c r="AU124" s="18" t="s">
        <v>88</v>
      </c>
    </row>
    <row r="125" spans="1:65" s="2" customFormat="1" ht="19.5">
      <c r="A125" s="33"/>
      <c r="B125" s="34"/>
      <c r="C125" s="33"/>
      <c r="D125" s="160" t="s">
        <v>470</v>
      </c>
      <c r="E125" s="33"/>
      <c r="F125" s="180" t="s">
        <v>471</v>
      </c>
      <c r="G125" s="33"/>
      <c r="H125" s="33"/>
      <c r="I125" s="162"/>
      <c r="J125" s="33"/>
      <c r="K125" s="33"/>
      <c r="L125" s="34"/>
      <c r="M125" s="163"/>
      <c r="N125" s="164"/>
      <c r="O125" s="59"/>
      <c r="P125" s="59"/>
      <c r="Q125" s="59"/>
      <c r="R125" s="59"/>
      <c r="S125" s="59"/>
      <c r="T125" s="60"/>
      <c r="U125" s="33"/>
      <c r="V125" s="33"/>
      <c r="W125" s="33"/>
      <c r="X125" s="33"/>
      <c r="Y125" s="33"/>
      <c r="Z125" s="33"/>
      <c r="AA125" s="33"/>
      <c r="AB125" s="33"/>
      <c r="AC125" s="33"/>
      <c r="AD125" s="33"/>
      <c r="AE125" s="33"/>
      <c r="AT125" s="18" t="s">
        <v>470</v>
      </c>
      <c r="AU125" s="18" t="s">
        <v>88</v>
      </c>
    </row>
    <row r="126" spans="1:65" s="13" customFormat="1">
      <c r="B126" s="181"/>
      <c r="D126" s="160" t="s">
        <v>472</v>
      </c>
      <c r="E126" s="182" t="s">
        <v>1</v>
      </c>
      <c r="F126" s="183" t="s">
        <v>1280</v>
      </c>
      <c r="H126" s="184">
        <v>8.5999999999999993E-2</v>
      </c>
      <c r="I126" s="185"/>
      <c r="L126" s="181"/>
      <c r="M126" s="186"/>
      <c r="N126" s="187"/>
      <c r="O126" s="187"/>
      <c r="P126" s="187"/>
      <c r="Q126" s="187"/>
      <c r="R126" s="187"/>
      <c r="S126" s="187"/>
      <c r="T126" s="188"/>
      <c r="AT126" s="182" t="s">
        <v>472</v>
      </c>
      <c r="AU126" s="182" t="s">
        <v>88</v>
      </c>
      <c r="AV126" s="13" t="s">
        <v>88</v>
      </c>
      <c r="AW126" s="13" t="s">
        <v>35</v>
      </c>
      <c r="AX126" s="13" t="s">
        <v>78</v>
      </c>
      <c r="AY126" s="182" t="s">
        <v>127</v>
      </c>
    </row>
    <row r="127" spans="1:65" s="13" customFormat="1">
      <c r="B127" s="181"/>
      <c r="D127" s="160" t="s">
        <v>472</v>
      </c>
      <c r="E127" s="182" t="s">
        <v>1</v>
      </c>
      <c r="F127" s="183" t="s">
        <v>1281</v>
      </c>
      <c r="H127" s="184">
        <v>0.19900000000000001</v>
      </c>
      <c r="I127" s="185"/>
      <c r="L127" s="181"/>
      <c r="M127" s="186"/>
      <c r="N127" s="187"/>
      <c r="O127" s="187"/>
      <c r="P127" s="187"/>
      <c r="Q127" s="187"/>
      <c r="R127" s="187"/>
      <c r="S127" s="187"/>
      <c r="T127" s="188"/>
      <c r="AT127" s="182" t="s">
        <v>472</v>
      </c>
      <c r="AU127" s="182" t="s">
        <v>88</v>
      </c>
      <c r="AV127" s="13" t="s">
        <v>88</v>
      </c>
      <c r="AW127" s="13" t="s">
        <v>35</v>
      </c>
      <c r="AX127" s="13" t="s">
        <v>78</v>
      </c>
      <c r="AY127" s="182" t="s">
        <v>127</v>
      </c>
    </row>
    <row r="128" spans="1:65" s="14" customFormat="1">
      <c r="B128" s="189"/>
      <c r="D128" s="160" t="s">
        <v>472</v>
      </c>
      <c r="E128" s="190" t="s">
        <v>1</v>
      </c>
      <c r="F128" s="191" t="s">
        <v>477</v>
      </c>
      <c r="H128" s="192">
        <v>0.28499999999999998</v>
      </c>
      <c r="I128" s="193"/>
      <c r="L128" s="189"/>
      <c r="M128" s="194"/>
      <c r="N128" s="195"/>
      <c r="O128" s="195"/>
      <c r="P128" s="195"/>
      <c r="Q128" s="195"/>
      <c r="R128" s="195"/>
      <c r="S128" s="195"/>
      <c r="T128" s="196"/>
      <c r="AT128" s="190" t="s">
        <v>472</v>
      </c>
      <c r="AU128" s="190" t="s">
        <v>88</v>
      </c>
      <c r="AV128" s="14" t="s">
        <v>134</v>
      </c>
      <c r="AW128" s="14" t="s">
        <v>35</v>
      </c>
      <c r="AX128" s="14" t="s">
        <v>86</v>
      </c>
      <c r="AY128" s="190" t="s">
        <v>127</v>
      </c>
    </row>
    <row r="129" spans="1:65" s="2" customFormat="1" ht="24.2" customHeight="1">
      <c r="A129" s="33"/>
      <c r="B129" s="145"/>
      <c r="C129" s="146" t="s">
        <v>88</v>
      </c>
      <c r="D129" s="146" t="s">
        <v>130</v>
      </c>
      <c r="E129" s="147" t="s">
        <v>478</v>
      </c>
      <c r="F129" s="148" t="s">
        <v>479</v>
      </c>
      <c r="G129" s="149" t="s">
        <v>147</v>
      </c>
      <c r="H129" s="150">
        <v>244.03</v>
      </c>
      <c r="I129" s="151"/>
      <c r="J129" s="152">
        <f>ROUND(I129*H129,2)</f>
        <v>0</v>
      </c>
      <c r="K129" s="153"/>
      <c r="L129" s="34"/>
      <c r="M129" s="154" t="s">
        <v>1</v>
      </c>
      <c r="N129" s="155" t="s">
        <v>43</v>
      </c>
      <c r="O129" s="59"/>
      <c r="P129" s="156">
        <f>O129*H129</f>
        <v>0</v>
      </c>
      <c r="Q129" s="156">
        <v>0</v>
      </c>
      <c r="R129" s="156">
        <f>Q129*H129</f>
        <v>0</v>
      </c>
      <c r="S129" s="156">
        <v>0</v>
      </c>
      <c r="T129" s="157">
        <f>S129*H129</f>
        <v>0</v>
      </c>
      <c r="U129" s="33"/>
      <c r="V129" s="33"/>
      <c r="W129" s="33"/>
      <c r="X129" s="33"/>
      <c r="Y129" s="33"/>
      <c r="Z129" s="33"/>
      <c r="AA129" s="33"/>
      <c r="AB129" s="33"/>
      <c r="AC129" s="33"/>
      <c r="AD129" s="33"/>
      <c r="AE129" s="33"/>
      <c r="AR129" s="158" t="s">
        <v>134</v>
      </c>
      <c r="AT129" s="158" t="s">
        <v>130</v>
      </c>
      <c r="AU129" s="158" t="s">
        <v>88</v>
      </c>
      <c r="AY129" s="18" t="s">
        <v>127</v>
      </c>
      <c r="BE129" s="159">
        <f>IF(N129="základní",J129,0)</f>
        <v>0</v>
      </c>
      <c r="BF129" s="159">
        <f>IF(N129="snížená",J129,0)</f>
        <v>0</v>
      </c>
      <c r="BG129" s="159">
        <f>IF(N129="zákl. přenesená",J129,0)</f>
        <v>0</v>
      </c>
      <c r="BH129" s="159">
        <f>IF(N129="sníž. přenesená",J129,0)</f>
        <v>0</v>
      </c>
      <c r="BI129" s="159">
        <f>IF(N129="nulová",J129,0)</f>
        <v>0</v>
      </c>
      <c r="BJ129" s="18" t="s">
        <v>86</v>
      </c>
      <c r="BK129" s="159">
        <f>ROUND(I129*H129,2)</f>
        <v>0</v>
      </c>
      <c r="BL129" s="18" t="s">
        <v>134</v>
      </c>
      <c r="BM129" s="158" t="s">
        <v>1282</v>
      </c>
    </row>
    <row r="130" spans="1:65" s="2" customFormat="1" ht="39">
      <c r="A130" s="33"/>
      <c r="B130" s="34"/>
      <c r="C130" s="33"/>
      <c r="D130" s="160" t="s">
        <v>136</v>
      </c>
      <c r="E130" s="33"/>
      <c r="F130" s="161" t="s">
        <v>481</v>
      </c>
      <c r="G130" s="33"/>
      <c r="H130" s="33"/>
      <c r="I130" s="162"/>
      <c r="J130" s="33"/>
      <c r="K130" s="33"/>
      <c r="L130" s="34"/>
      <c r="M130" s="163"/>
      <c r="N130" s="164"/>
      <c r="O130" s="59"/>
      <c r="P130" s="59"/>
      <c r="Q130" s="59"/>
      <c r="R130" s="59"/>
      <c r="S130" s="59"/>
      <c r="T130" s="60"/>
      <c r="U130" s="33"/>
      <c r="V130" s="33"/>
      <c r="W130" s="33"/>
      <c r="X130" s="33"/>
      <c r="Y130" s="33"/>
      <c r="Z130" s="33"/>
      <c r="AA130" s="33"/>
      <c r="AB130" s="33"/>
      <c r="AC130" s="33"/>
      <c r="AD130" s="33"/>
      <c r="AE130" s="33"/>
      <c r="AT130" s="18" t="s">
        <v>136</v>
      </c>
      <c r="AU130" s="18" t="s">
        <v>88</v>
      </c>
    </row>
    <row r="131" spans="1:65" s="2" customFormat="1" ht="19.5">
      <c r="A131" s="33"/>
      <c r="B131" s="34"/>
      <c r="C131" s="33"/>
      <c r="D131" s="160" t="s">
        <v>470</v>
      </c>
      <c r="E131" s="33"/>
      <c r="F131" s="180" t="s">
        <v>482</v>
      </c>
      <c r="G131" s="33"/>
      <c r="H131" s="33"/>
      <c r="I131" s="162"/>
      <c r="J131" s="33"/>
      <c r="K131" s="33"/>
      <c r="L131" s="34"/>
      <c r="M131" s="163"/>
      <c r="N131" s="164"/>
      <c r="O131" s="59"/>
      <c r="P131" s="59"/>
      <c r="Q131" s="59"/>
      <c r="R131" s="59"/>
      <c r="S131" s="59"/>
      <c r="T131" s="60"/>
      <c r="U131" s="33"/>
      <c r="V131" s="33"/>
      <c r="W131" s="33"/>
      <c r="X131" s="33"/>
      <c r="Y131" s="33"/>
      <c r="Z131" s="33"/>
      <c r="AA131" s="33"/>
      <c r="AB131" s="33"/>
      <c r="AC131" s="33"/>
      <c r="AD131" s="33"/>
      <c r="AE131" s="33"/>
      <c r="AT131" s="18" t="s">
        <v>470</v>
      </c>
      <c r="AU131" s="18" t="s">
        <v>88</v>
      </c>
    </row>
    <row r="132" spans="1:65" s="13" customFormat="1">
      <c r="B132" s="181"/>
      <c r="D132" s="160" t="s">
        <v>472</v>
      </c>
      <c r="E132" s="182" t="s">
        <v>1</v>
      </c>
      <c r="F132" s="183" t="s">
        <v>1283</v>
      </c>
      <c r="H132" s="184">
        <v>244.03</v>
      </c>
      <c r="I132" s="185"/>
      <c r="L132" s="181"/>
      <c r="M132" s="186"/>
      <c r="N132" s="187"/>
      <c r="O132" s="187"/>
      <c r="P132" s="187"/>
      <c r="Q132" s="187"/>
      <c r="R132" s="187"/>
      <c r="S132" s="187"/>
      <c r="T132" s="188"/>
      <c r="AT132" s="182" t="s">
        <v>472</v>
      </c>
      <c r="AU132" s="182" t="s">
        <v>88</v>
      </c>
      <c r="AV132" s="13" t="s">
        <v>88</v>
      </c>
      <c r="AW132" s="13" t="s">
        <v>35</v>
      </c>
      <c r="AX132" s="13" t="s">
        <v>86</v>
      </c>
      <c r="AY132" s="182" t="s">
        <v>127</v>
      </c>
    </row>
    <row r="133" spans="1:65" s="2" customFormat="1" ht="24.2" customHeight="1">
      <c r="A133" s="33"/>
      <c r="B133" s="145"/>
      <c r="C133" s="146" t="s">
        <v>144</v>
      </c>
      <c r="D133" s="146" t="s">
        <v>130</v>
      </c>
      <c r="E133" s="147" t="s">
        <v>490</v>
      </c>
      <c r="F133" s="148" t="s">
        <v>491</v>
      </c>
      <c r="G133" s="149" t="s">
        <v>487</v>
      </c>
      <c r="H133" s="150">
        <v>868.66499999999996</v>
      </c>
      <c r="I133" s="151"/>
      <c r="J133" s="152">
        <f>ROUND(I133*H133,2)</f>
        <v>0</v>
      </c>
      <c r="K133" s="153"/>
      <c r="L133" s="34"/>
      <c r="M133" s="154" t="s">
        <v>1</v>
      </c>
      <c r="N133" s="155" t="s">
        <v>43</v>
      </c>
      <c r="O133" s="59"/>
      <c r="P133" s="156">
        <f>O133*H133</f>
        <v>0</v>
      </c>
      <c r="Q133" s="156">
        <v>0</v>
      </c>
      <c r="R133" s="156">
        <f>Q133*H133</f>
        <v>0</v>
      </c>
      <c r="S133" s="156">
        <v>0</v>
      </c>
      <c r="T133" s="157">
        <f>S133*H133</f>
        <v>0</v>
      </c>
      <c r="U133" s="33"/>
      <c r="V133" s="33"/>
      <c r="W133" s="33"/>
      <c r="X133" s="33"/>
      <c r="Y133" s="33"/>
      <c r="Z133" s="33"/>
      <c r="AA133" s="33"/>
      <c r="AB133" s="33"/>
      <c r="AC133" s="33"/>
      <c r="AD133" s="33"/>
      <c r="AE133" s="33"/>
      <c r="AR133" s="158" t="s">
        <v>134</v>
      </c>
      <c r="AT133" s="158" t="s">
        <v>130</v>
      </c>
      <c r="AU133" s="158" t="s">
        <v>88</v>
      </c>
      <c r="AY133" s="18" t="s">
        <v>127</v>
      </c>
      <c r="BE133" s="159">
        <f>IF(N133="základní",J133,0)</f>
        <v>0</v>
      </c>
      <c r="BF133" s="159">
        <f>IF(N133="snížená",J133,0)</f>
        <v>0</v>
      </c>
      <c r="BG133" s="159">
        <f>IF(N133="zákl. přenesená",J133,0)</f>
        <v>0</v>
      </c>
      <c r="BH133" s="159">
        <f>IF(N133="sníž. přenesená",J133,0)</f>
        <v>0</v>
      </c>
      <c r="BI133" s="159">
        <f>IF(N133="nulová",J133,0)</f>
        <v>0</v>
      </c>
      <c r="BJ133" s="18" t="s">
        <v>86</v>
      </c>
      <c r="BK133" s="159">
        <f>ROUND(I133*H133,2)</f>
        <v>0</v>
      </c>
      <c r="BL133" s="18" t="s">
        <v>134</v>
      </c>
      <c r="BM133" s="158" t="s">
        <v>1284</v>
      </c>
    </row>
    <row r="134" spans="1:65" s="2" customFormat="1" ht="39">
      <c r="A134" s="33"/>
      <c r="B134" s="34"/>
      <c r="C134" s="33"/>
      <c r="D134" s="160" t="s">
        <v>136</v>
      </c>
      <c r="E134" s="33"/>
      <c r="F134" s="161" t="s">
        <v>1285</v>
      </c>
      <c r="G134" s="33"/>
      <c r="H134" s="33"/>
      <c r="I134" s="162"/>
      <c r="J134" s="33"/>
      <c r="K134" s="33"/>
      <c r="L134" s="34"/>
      <c r="M134" s="163"/>
      <c r="N134" s="164"/>
      <c r="O134" s="59"/>
      <c r="P134" s="59"/>
      <c r="Q134" s="59"/>
      <c r="R134" s="59"/>
      <c r="S134" s="59"/>
      <c r="T134" s="60"/>
      <c r="U134" s="33"/>
      <c r="V134" s="33"/>
      <c r="W134" s="33"/>
      <c r="X134" s="33"/>
      <c r="Y134" s="33"/>
      <c r="Z134" s="33"/>
      <c r="AA134" s="33"/>
      <c r="AB134" s="33"/>
      <c r="AC134" s="33"/>
      <c r="AD134" s="33"/>
      <c r="AE134" s="33"/>
      <c r="AT134" s="18" t="s">
        <v>136</v>
      </c>
      <c r="AU134" s="18" t="s">
        <v>88</v>
      </c>
    </row>
    <row r="135" spans="1:65" s="13" customFormat="1">
      <c r="B135" s="181"/>
      <c r="D135" s="160" t="s">
        <v>472</v>
      </c>
      <c r="E135" s="182" t="s">
        <v>1</v>
      </c>
      <c r="F135" s="183" t="s">
        <v>1286</v>
      </c>
      <c r="H135" s="184">
        <v>104</v>
      </c>
      <c r="I135" s="185"/>
      <c r="L135" s="181"/>
      <c r="M135" s="186"/>
      <c r="N135" s="187"/>
      <c r="O135" s="187"/>
      <c r="P135" s="187"/>
      <c r="Q135" s="187"/>
      <c r="R135" s="187"/>
      <c r="S135" s="187"/>
      <c r="T135" s="188"/>
      <c r="AT135" s="182" t="s">
        <v>472</v>
      </c>
      <c r="AU135" s="182" t="s">
        <v>88</v>
      </c>
      <c r="AV135" s="13" t="s">
        <v>88</v>
      </c>
      <c r="AW135" s="13" t="s">
        <v>35</v>
      </c>
      <c r="AX135" s="13" t="s">
        <v>78</v>
      </c>
      <c r="AY135" s="182" t="s">
        <v>127</v>
      </c>
    </row>
    <row r="136" spans="1:65" s="13" customFormat="1">
      <c r="B136" s="181"/>
      <c r="D136" s="160" t="s">
        <v>472</v>
      </c>
      <c r="E136" s="182" t="s">
        <v>1</v>
      </c>
      <c r="F136" s="183" t="s">
        <v>1287</v>
      </c>
      <c r="H136" s="184">
        <v>38.700000000000003</v>
      </c>
      <c r="I136" s="185"/>
      <c r="L136" s="181"/>
      <c r="M136" s="186"/>
      <c r="N136" s="187"/>
      <c r="O136" s="187"/>
      <c r="P136" s="187"/>
      <c r="Q136" s="187"/>
      <c r="R136" s="187"/>
      <c r="S136" s="187"/>
      <c r="T136" s="188"/>
      <c r="AT136" s="182" t="s">
        <v>472</v>
      </c>
      <c r="AU136" s="182" t="s">
        <v>88</v>
      </c>
      <c r="AV136" s="13" t="s">
        <v>88</v>
      </c>
      <c r="AW136" s="13" t="s">
        <v>35</v>
      </c>
      <c r="AX136" s="13" t="s">
        <v>78</v>
      </c>
      <c r="AY136" s="182" t="s">
        <v>127</v>
      </c>
    </row>
    <row r="137" spans="1:65" s="13" customFormat="1">
      <c r="B137" s="181"/>
      <c r="D137" s="160" t="s">
        <v>472</v>
      </c>
      <c r="E137" s="182" t="s">
        <v>1</v>
      </c>
      <c r="F137" s="183" t="s">
        <v>1288</v>
      </c>
      <c r="H137" s="184">
        <v>102.05</v>
      </c>
      <c r="I137" s="185"/>
      <c r="L137" s="181"/>
      <c r="M137" s="186"/>
      <c r="N137" s="187"/>
      <c r="O137" s="187"/>
      <c r="P137" s="187"/>
      <c r="Q137" s="187"/>
      <c r="R137" s="187"/>
      <c r="S137" s="187"/>
      <c r="T137" s="188"/>
      <c r="AT137" s="182" t="s">
        <v>472</v>
      </c>
      <c r="AU137" s="182" t="s">
        <v>88</v>
      </c>
      <c r="AV137" s="13" t="s">
        <v>88</v>
      </c>
      <c r="AW137" s="13" t="s">
        <v>35</v>
      </c>
      <c r="AX137" s="13" t="s">
        <v>78</v>
      </c>
      <c r="AY137" s="182" t="s">
        <v>127</v>
      </c>
    </row>
    <row r="138" spans="1:65" s="13" customFormat="1">
      <c r="B138" s="181"/>
      <c r="D138" s="160" t="s">
        <v>472</v>
      </c>
      <c r="E138" s="182" t="s">
        <v>1</v>
      </c>
      <c r="F138" s="183" t="s">
        <v>1289</v>
      </c>
      <c r="H138" s="184">
        <v>186.57</v>
      </c>
      <c r="I138" s="185"/>
      <c r="L138" s="181"/>
      <c r="M138" s="186"/>
      <c r="N138" s="187"/>
      <c r="O138" s="187"/>
      <c r="P138" s="187"/>
      <c r="Q138" s="187"/>
      <c r="R138" s="187"/>
      <c r="S138" s="187"/>
      <c r="T138" s="188"/>
      <c r="AT138" s="182" t="s">
        <v>472</v>
      </c>
      <c r="AU138" s="182" t="s">
        <v>88</v>
      </c>
      <c r="AV138" s="13" t="s">
        <v>88</v>
      </c>
      <c r="AW138" s="13" t="s">
        <v>35</v>
      </c>
      <c r="AX138" s="13" t="s">
        <v>78</v>
      </c>
      <c r="AY138" s="182" t="s">
        <v>127</v>
      </c>
    </row>
    <row r="139" spans="1:65" s="13" customFormat="1">
      <c r="B139" s="181"/>
      <c r="D139" s="160" t="s">
        <v>472</v>
      </c>
      <c r="E139" s="182" t="s">
        <v>1</v>
      </c>
      <c r="F139" s="183" t="s">
        <v>1290</v>
      </c>
      <c r="H139" s="184">
        <v>78.165000000000006</v>
      </c>
      <c r="I139" s="185"/>
      <c r="L139" s="181"/>
      <c r="M139" s="186"/>
      <c r="N139" s="187"/>
      <c r="O139" s="187"/>
      <c r="P139" s="187"/>
      <c r="Q139" s="187"/>
      <c r="R139" s="187"/>
      <c r="S139" s="187"/>
      <c r="T139" s="188"/>
      <c r="AT139" s="182" t="s">
        <v>472</v>
      </c>
      <c r="AU139" s="182" t="s">
        <v>88</v>
      </c>
      <c r="AV139" s="13" t="s">
        <v>88</v>
      </c>
      <c r="AW139" s="13" t="s">
        <v>35</v>
      </c>
      <c r="AX139" s="13" t="s">
        <v>78</v>
      </c>
      <c r="AY139" s="182" t="s">
        <v>127</v>
      </c>
    </row>
    <row r="140" spans="1:65" s="13" customFormat="1">
      <c r="B140" s="181"/>
      <c r="D140" s="160" t="s">
        <v>472</v>
      </c>
      <c r="E140" s="182" t="s">
        <v>1</v>
      </c>
      <c r="F140" s="183" t="s">
        <v>1291</v>
      </c>
      <c r="H140" s="184">
        <v>71.954999999999998</v>
      </c>
      <c r="I140" s="185"/>
      <c r="L140" s="181"/>
      <c r="M140" s="186"/>
      <c r="N140" s="187"/>
      <c r="O140" s="187"/>
      <c r="P140" s="187"/>
      <c r="Q140" s="187"/>
      <c r="R140" s="187"/>
      <c r="S140" s="187"/>
      <c r="T140" s="188"/>
      <c r="AT140" s="182" t="s">
        <v>472</v>
      </c>
      <c r="AU140" s="182" t="s">
        <v>88</v>
      </c>
      <c r="AV140" s="13" t="s">
        <v>88</v>
      </c>
      <c r="AW140" s="13" t="s">
        <v>35</v>
      </c>
      <c r="AX140" s="13" t="s">
        <v>78</v>
      </c>
      <c r="AY140" s="182" t="s">
        <v>127</v>
      </c>
    </row>
    <row r="141" spans="1:65" s="13" customFormat="1">
      <c r="B141" s="181"/>
      <c r="D141" s="160" t="s">
        <v>472</v>
      </c>
      <c r="E141" s="182" t="s">
        <v>1</v>
      </c>
      <c r="F141" s="183" t="s">
        <v>1292</v>
      </c>
      <c r="H141" s="184">
        <v>26.055</v>
      </c>
      <c r="I141" s="185"/>
      <c r="L141" s="181"/>
      <c r="M141" s="186"/>
      <c r="N141" s="187"/>
      <c r="O141" s="187"/>
      <c r="P141" s="187"/>
      <c r="Q141" s="187"/>
      <c r="R141" s="187"/>
      <c r="S141" s="187"/>
      <c r="T141" s="188"/>
      <c r="AT141" s="182" t="s">
        <v>472</v>
      </c>
      <c r="AU141" s="182" t="s">
        <v>88</v>
      </c>
      <c r="AV141" s="13" t="s">
        <v>88</v>
      </c>
      <c r="AW141" s="13" t="s">
        <v>35</v>
      </c>
      <c r="AX141" s="13" t="s">
        <v>78</v>
      </c>
      <c r="AY141" s="182" t="s">
        <v>127</v>
      </c>
    </row>
    <row r="142" spans="1:65" s="13" customFormat="1">
      <c r="B142" s="181"/>
      <c r="D142" s="160" t="s">
        <v>472</v>
      </c>
      <c r="E142" s="182" t="s">
        <v>1</v>
      </c>
      <c r="F142" s="183" t="s">
        <v>1293</v>
      </c>
      <c r="H142" s="184">
        <v>169.39</v>
      </c>
      <c r="I142" s="185"/>
      <c r="L142" s="181"/>
      <c r="M142" s="186"/>
      <c r="N142" s="187"/>
      <c r="O142" s="187"/>
      <c r="P142" s="187"/>
      <c r="Q142" s="187"/>
      <c r="R142" s="187"/>
      <c r="S142" s="187"/>
      <c r="T142" s="188"/>
      <c r="AT142" s="182" t="s">
        <v>472</v>
      </c>
      <c r="AU142" s="182" t="s">
        <v>88</v>
      </c>
      <c r="AV142" s="13" t="s">
        <v>88</v>
      </c>
      <c r="AW142" s="13" t="s">
        <v>35</v>
      </c>
      <c r="AX142" s="13" t="s">
        <v>78</v>
      </c>
      <c r="AY142" s="182" t="s">
        <v>127</v>
      </c>
    </row>
    <row r="143" spans="1:65" s="13" customFormat="1">
      <c r="B143" s="181"/>
      <c r="D143" s="160" t="s">
        <v>472</v>
      </c>
      <c r="E143" s="182" t="s">
        <v>1</v>
      </c>
      <c r="F143" s="183" t="s">
        <v>1294</v>
      </c>
      <c r="H143" s="184">
        <v>91.78</v>
      </c>
      <c r="I143" s="185"/>
      <c r="L143" s="181"/>
      <c r="M143" s="186"/>
      <c r="N143" s="187"/>
      <c r="O143" s="187"/>
      <c r="P143" s="187"/>
      <c r="Q143" s="187"/>
      <c r="R143" s="187"/>
      <c r="S143" s="187"/>
      <c r="T143" s="188"/>
      <c r="AT143" s="182" t="s">
        <v>472</v>
      </c>
      <c r="AU143" s="182" t="s">
        <v>88</v>
      </c>
      <c r="AV143" s="13" t="s">
        <v>88</v>
      </c>
      <c r="AW143" s="13" t="s">
        <v>35</v>
      </c>
      <c r="AX143" s="13" t="s">
        <v>78</v>
      </c>
      <c r="AY143" s="182" t="s">
        <v>127</v>
      </c>
    </row>
    <row r="144" spans="1:65" s="14" customFormat="1">
      <c r="B144" s="189"/>
      <c r="D144" s="160" t="s">
        <v>472</v>
      </c>
      <c r="E144" s="190" t="s">
        <v>1</v>
      </c>
      <c r="F144" s="191" t="s">
        <v>477</v>
      </c>
      <c r="H144" s="192">
        <v>868.66499999999996</v>
      </c>
      <c r="I144" s="193"/>
      <c r="L144" s="189"/>
      <c r="M144" s="194"/>
      <c r="N144" s="195"/>
      <c r="O144" s="195"/>
      <c r="P144" s="195"/>
      <c r="Q144" s="195"/>
      <c r="R144" s="195"/>
      <c r="S144" s="195"/>
      <c r="T144" s="196"/>
      <c r="AT144" s="190" t="s">
        <v>472</v>
      </c>
      <c r="AU144" s="190" t="s">
        <v>88</v>
      </c>
      <c r="AV144" s="14" t="s">
        <v>134</v>
      </c>
      <c r="AW144" s="14" t="s">
        <v>35</v>
      </c>
      <c r="AX144" s="14" t="s">
        <v>86</v>
      </c>
      <c r="AY144" s="190" t="s">
        <v>127</v>
      </c>
    </row>
    <row r="145" spans="1:65" s="2" customFormat="1" ht="16.5" customHeight="1">
      <c r="A145" s="33"/>
      <c r="B145" s="145"/>
      <c r="C145" s="165" t="s">
        <v>134</v>
      </c>
      <c r="D145" s="165" t="s">
        <v>138</v>
      </c>
      <c r="E145" s="166" t="s">
        <v>497</v>
      </c>
      <c r="F145" s="167" t="s">
        <v>498</v>
      </c>
      <c r="G145" s="168" t="s">
        <v>499</v>
      </c>
      <c r="H145" s="169">
        <v>78.180000000000007</v>
      </c>
      <c r="I145" s="170"/>
      <c r="J145" s="171">
        <f>ROUND(I145*H145,2)</f>
        <v>0</v>
      </c>
      <c r="K145" s="172"/>
      <c r="L145" s="173"/>
      <c r="M145" s="174" t="s">
        <v>1</v>
      </c>
      <c r="N145" s="175" t="s">
        <v>43</v>
      </c>
      <c r="O145" s="59"/>
      <c r="P145" s="156">
        <f>O145*H145</f>
        <v>0</v>
      </c>
      <c r="Q145" s="156">
        <v>1</v>
      </c>
      <c r="R145" s="156">
        <f>Q145*H145</f>
        <v>78.180000000000007</v>
      </c>
      <c r="S145" s="156">
        <v>0</v>
      </c>
      <c r="T145" s="157">
        <f>S145*H145</f>
        <v>0</v>
      </c>
      <c r="U145" s="33"/>
      <c r="V145" s="33"/>
      <c r="W145" s="33"/>
      <c r="X145" s="33"/>
      <c r="Y145" s="33"/>
      <c r="Z145" s="33"/>
      <c r="AA145" s="33"/>
      <c r="AB145" s="33"/>
      <c r="AC145" s="33"/>
      <c r="AD145" s="33"/>
      <c r="AE145" s="33"/>
      <c r="AR145" s="158" t="s">
        <v>142</v>
      </c>
      <c r="AT145" s="158" t="s">
        <v>138</v>
      </c>
      <c r="AU145" s="158" t="s">
        <v>88</v>
      </c>
      <c r="AY145" s="18" t="s">
        <v>127</v>
      </c>
      <c r="BE145" s="159">
        <f>IF(N145="základní",J145,0)</f>
        <v>0</v>
      </c>
      <c r="BF145" s="159">
        <f>IF(N145="snížená",J145,0)</f>
        <v>0</v>
      </c>
      <c r="BG145" s="159">
        <f>IF(N145="zákl. přenesená",J145,0)</f>
        <v>0</v>
      </c>
      <c r="BH145" s="159">
        <f>IF(N145="sníž. přenesená",J145,0)</f>
        <v>0</v>
      </c>
      <c r="BI145" s="159">
        <f>IF(N145="nulová",J145,0)</f>
        <v>0</v>
      </c>
      <c r="BJ145" s="18" t="s">
        <v>86</v>
      </c>
      <c r="BK145" s="159">
        <f>ROUND(I145*H145,2)</f>
        <v>0</v>
      </c>
      <c r="BL145" s="18" t="s">
        <v>134</v>
      </c>
      <c r="BM145" s="158" t="s">
        <v>1295</v>
      </c>
    </row>
    <row r="146" spans="1:65" s="2" customFormat="1">
      <c r="A146" s="33"/>
      <c r="B146" s="34"/>
      <c r="C146" s="33"/>
      <c r="D146" s="160" t="s">
        <v>136</v>
      </c>
      <c r="E146" s="33"/>
      <c r="F146" s="161" t="s">
        <v>498</v>
      </c>
      <c r="G146" s="33"/>
      <c r="H146" s="33"/>
      <c r="I146" s="162"/>
      <c r="J146" s="33"/>
      <c r="K146" s="33"/>
      <c r="L146" s="34"/>
      <c r="M146" s="163"/>
      <c r="N146" s="164"/>
      <c r="O146" s="59"/>
      <c r="P146" s="59"/>
      <c r="Q146" s="59"/>
      <c r="R146" s="59"/>
      <c r="S146" s="59"/>
      <c r="T146" s="60"/>
      <c r="U146" s="33"/>
      <c r="V146" s="33"/>
      <c r="W146" s="33"/>
      <c r="X146" s="33"/>
      <c r="Y146" s="33"/>
      <c r="Z146" s="33"/>
      <c r="AA146" s="33"/>
      <c r="AB146" s="33"/>
      <c r="AC146" s="33"/>
      <c r="AD146" s="33"/>
      <c r="AE146" s="33"/>
      <c r="AT146" s="18" t="s">
        <v>136</v>
      </c>
      <c r="AU146" s="18" t="s">
        <v>88</v>
      </c>
    </row>
    <row r="147" spans="1:65" s="13" customFormat="1">
      <c r="B147" s="181"/>
      <c r="D147" s="160" t="s">
        <v>472</v>
      </c>
      <c r="E147" s="182" t="s">
        <v>1</v>
      </c>
      <c r="F147" s="183" t="s">
        <v>1296</v>
      </c>
      <c r="H147" s="184">
        <v>78.180000000000007</v>
      </c>
      <c r="I147" s="185"/>
      <c r="L147" s="181"/>
      <c r="M147" s="186"/>
      <c r="N147" s="187"/>
      <c r="O147" s="187"/>
      <c r="P147" s="187"/>
      <c r="Q147" s="187"/>
      <c r="R147" s="187"/>
      <c r="S147" s="187"/>
      <c r="T147" s="188"/>
      <c r="AT147" s="182" t="s">
        <v>472</v>
      </c>
      <c r="AU147" s="182" t="s">
        <v>88</v>
      </c>
      <c r="AV147" s="13" t="s">
        <v>88</v>
      </c>
      <c r="AW147" s="13" t="s">
        <v>35</v>
      </c>
      <c r="AX147" s="13" t="s">
        <v>86</v>
      </c>
      <c r="AY147" s="182" t="s">
        <v>127</v>
      </c>
    </row>
    <row r="148" spans="1:65" s="2" customFormat="1" ht="16.5" customHeight="1">
      <c r="A148" s="33"/>
      <c r="B148" s="145"/>
      <c r="C148" s="165" t="s">
        <v>128</v>
      </c>
      <c r="D148" s="165" t="s">
        <v>138</v>
      </c>
      <c r="E148" s="166" t="s">
        <v>502</v>
      </c>
      <c r="F148" s="167" t="s">
        <v>503</v>
      </c>
      <c r="G148" s="168" t="s">
        <v>499</v>
      </c>
      <c r="H148" s="169">
        <v>78.180000000000007</v>
      </c>
      <c r="I148" s="170"/>
      <c r="J148" s="171">
        <f>ROUND(I148*H148,2)</f>
        <v>0</v>
      </c>
      <c r="K148" s="172"/>
      <c r="L148" s="173"/>
      <c r="M148" s="174" t="s">
        <v>1</v>
      </c>
      <c r="N148" s="175" t="s">
        <v>43</v>
      </c>
      <c r="O148" s="59"/>
      <c r="P148" s="156">
        <f>O148*H148</f>
        <v>0</v>
      </c>
      <c r="Q148" s="156">
        <v>1</v>
      </c>
      <c r="R148" s="156">
        <f>Q148*H148</f>
        <v>78.180000000000007</v>
      </c>
      <c r="S148" s="156">
        <v>0</v>
      </c>
      <c r="T148" s="157">
        <f>S148*H148</f>
        <v>0</v>
      </c>
      <c r="U148" s="33"/>
      <c r="V148" s="33"/>
      <c r="W148" s="33"/>
      <c r="X148" s="33"/>
      <c r="Y148" s="33"/>
      <c r="Z148" s="33"/>
      <c r="AA148" s="33"/>
      <c r="AB148" s="33"/>
      <c r="AC148" s="33"/>
      <c r="AD148" s="33"/>
      <c r="AE148" s="33"/>
      <c r="AR148" s="158" t="s">
        <v>142</v>
      </c>
      <c r="AT148" s="158" t="s">
        <v>138</v>
      </c>
      <c r="AU148" s="158" t="s">
        <v>88</v>
      </c>
      <c r="AY148" s="18" t="s">
        <v>127</v>
      </c>
      <c r="BE148" s="159">
        <f>IF(N148="základní",J148,0)</f>
        <v>0</v>
      </c>
      <c r="BF148" s="159">
        <f>IF(N148="snížená",J148,0)</f>
        <v>0</v>
      </c>
      <c r="BG148" s="159">
        <f>IF(N148="zákl. přenesená",J148,0)</f>
        <v>0</v>
      </c>
      <c r="BH148" s="159">
        <f>IF(N148="sníž. přenesená",J148,0)</f>
        <v>0</v>
      </c>
      <c r="BI148" s="159">
        <f>IF(N148="nulová",J148,0)</f>
        <v>0</v>
      </c>
      <c r="BJ148" s="18" t="s">
        <v>86</v>
      </c>
      <c r="BK148" s="159">
        <f>ROUND(I148*H148,2)</f>
        <v>0</v>
      </c>
      <c r="BL148" s="18" t="s">
        <v>134</v>
      </c>
      <c r="BM148" s="158" t="s">
        <v>1297</v>
      </c>
    </row>
    <row r="149" spans="1:65" s="2" customFormat="1">
      <c r="A149" s="33"/>
      <c r="B149" s="34"/>
      <c r="C149" s="33"/>
      <c r="D149" s="160" t="s">
        <v>136</v>
      </c>
      <c r="E149" s="33"/>
      <c r="F149" s="161" t="s">
        <v>503</v>
      </c>
      <c r="G149" s="33"/>
      <c r="H149" s="33"/>
      <c r="I149" s="162"/>
      <c r="J149" s="33"/>
      <c r="K149" s="33"/>
      <c r="L149" s="34"/>
      <c r="M149" s="163"/>
      <c r="N149" s="164"/>
      <c r="O149" s="59"/>
      <c r="P149" s="59"/>
      <c r="Q149" s="59"/>
      <c r="R149" s="59"/>
      <c r="S149" s="59"/>
      <c r="T149" s="60"/>
      <c r="U149" s="33"/>
      <c r="V149" s="33"/>
      <c r="W149" s="33"/>
      <c r="X149" s="33"/>
      <c r="Y149" s="33"/>
      <c r="Z149" s="33"/>
      <c r="AA149" s="33"/>
      <c r="AB149" s="33"/>
      <c r="AC149" s="33"/>
      <c r="AD149" s="33"/>
      <c r="AE149" s="33"/>
      <c r="AT149" s="18" t="s">
        <v>136</v>
      </c>
      <c r="AU149" s="18" t="s">
        <v>88</v>
      </c>
    </row>
    <row r="150" spans="1:65" s="2" customFormat="1" ht="24.2" customHeight="1">
      <c r="A150" s="33"/>
      <c r="B150" s="145"/>
      <c r="C150" s="146" t="s">
        <v>156</v>
      </c>
      <c r="D150" s="146" t="s">
        <v>130</v>
      </c>
      <c r="E150" s="147" t="s">
        <v>505</v>
      </c>
      <c r="F150" s="148" t="s">
        <v>506</v>
      </c>
      <c r="G150" s="149" t="s">
        <v>133</v>
      </c>
      <c r="H150" s="150">
        <v>211.00800000000001</v>
      </c>
      <c r="I150" s="151"/>
      <c r="J150" s="152">
        <f>ROUND(I150*H150,2)</f>
        <v>0</v>
      </c>
      <c r="K150" s="153"/>
      <c r="L150" s="34"/>
      <c r="M150" s="154" t="s">
        <v>1</v>
      </c>
      <c r="N150" s="155" t="s">
        <v>43</v>
      </c>
      <c r="O150" s="59"/>
      <c r="P150" s="156">
        <f>O150*H150</f>
        <v>0</v>
      </c>
      <c r="Q150" s="156">
        <v>0</v>
      </c>
      <c r="R150" s="156">
        <f>Q150*H150</f>
        <v>0</v>
      </c>
      <c r="S150" s="156">
        <v>0</v>
      </c>
      <c r="T150" s="157">
        <f>S150*H150</f>
        <v>0</v>
      </c>
      <c r="U150" s="33"/>
      <c r="V150" s="33"/>
      <c r="W150" s="33"/>
      <c r="X150" s="33"/>
      <c r="Y150" s="33"/>
      <c r="Z150" s="33"/>
      <c r="AA150" s="33"/>
      <c r="AB150" s="33"/>
      <c r="AC150" s="33"/>
      <c r="AD150" s="33"/>
      <c r="AE150" s="33"/>
      <c r="AR150" s="158" t="s">
        <v>134</v>
      </c>
      <c r="AT150" s="158" t="s">
        <v>130</v>
      </c>
      <c r="AU150" s="158" t="s">
        <v>88</v>
      </c>
      <c r="AY150" s="18" t="s">
        <v>127</v>
      </c>
      <c r="BE150" s="159">
        <f>IF(N150="základní",J150,0)</f>
        <v>0</v>
      </c>
      <c r="BF150" s="159">
        <f>IF(N150="snížená",J150,0)</f>
        <v>0</v>
      </c>
      <c r="BG150" s="159">
        <f>IF(N150="zákl. přenesená",J150,0)</f>
        <v>0</v>
      </c>
      <c r="BH150" s="159">
        <f>IF(N150="sníž. přenesená",J150,0)</f>
        <v>0</v>
      </c>
      <c r="BI150" s="159">
        <f>IF(N150="nulová",J150,0)</f>
        <v>0</v>
      </c>
      <c r="BJ150" s="18" t="s">
        <v>86</v>
      </c>
      <c r="BK150" s="159">
        <f>ROUND(I150*H150,2)</f>
        <v>0</v>
      </c>
      <c r="BL150" s="18" t="s">
        <v>134</v>
      </c>
      <c r="BM150" s="158" t="s">
        <v>1298</v>
      </c>
    </row>
    <row r="151" spans="1:65" s="2" customFormat="1" ht="39">
      <c r="A151" s="33"/>
      <c r="B151" s="34"/>
      <c r="C151" s="33"/>
      <c r="D151" s="160" t="s">
        <v>136</v>
      </c>
      <c r="E151" s="33"/>
      <c r="F151" s="161" t="s">
        <v>508</v>
      </c>
      <c r="G151" s="33"/>
      <c r="H151" s="33"/>
      <c r="I151" s="162"/>
      <c r="J151" s="33"/>
      <c r="K151" s="33"/>
      <c r="L151" s="34"/>
      <c r="M151" s="163"/>
      <c r="N151" s="164"/>
      <c r="O151" s="59"/>
      <c r="P151" s="59"/>
      <c r="Q151" s="59"/>
      <c r="R151" s="59"/>
      <c r="S151" s="59"/>
      <c r="T151" s="60"/>
      <c r="U151" s="33"/>
      <c r="V151" s="33"/>
      <c r="W151" s="33"/>
      <c r="X151" s="33"/>
      <c r="Y151" s="33"/>
      <c r="Z151" s="33"/>
      <c r="AA151" s="33"/>
      <c r="AB151" s="33"/>
      <c r="AC151" s="33"/>
      <c r="AD151" s="33"/>
      <c r="AE151" s="33"/>
      <c r="AT151" s="18" t="s">
        <v>136</v>
      </c>
      <c r="AU151" s="18" t="s">
        <v>88</v>
      </c>
    </row>
    <row r="152" spans="1:65" s="13" customFormat="1" ht="33.75">
      <c r="B152" s="181"/>
      <c r="D152" s="160" t="s">
        <v>472</v>
      </c>
      <c r="E152" s="182" t="s">
        <v>1</v>
      </c>
      <c r="F152" s="183" t="s">
        <v>1299</v>
      </c>
      <c r="H152" s="184">
        <v>180.00800000000001</v>
      </c>
      <c r="I152" s="185"/>
      <c r="L152" s="181"/>
      <c r="M152" s="186"/>
      <c r="N152" s="187"/>
      <c r="O152" s="187"/>
      <c r="P152" s="187"/>
      <c r="Q152" s="187"/>
      <c r="R152" s="187"/>
      <c r="S152" s="187"/>
      <c r="T152" s="188"/>
      <c r="AT152" s="182" t="s">
        <v>472</v>
      </c>
      <c r="AU152" s="182" t="s">
        <v>88</v>
      </c>
      <c r="AV152" s="13" t="s">
        <v>88</v>
      </c>
      <c r="AW152" s="13" t="s">
        <v>35</v>
      </c>
      <c r="AX152" s="13" t="s">
        <v>78</v>
      </c>
      <c r="AY152" s="182" t="s">
        <v>127</v>
      </c>
    </row>
    <row r="153" spans="1:65" s="13" customFormat="1">
      <c r="B153" s="181"/>
      <c r="D153" s="160" t="s">
        <v>472</v>
      </c>
      <c r="E153" s="182" t="s">
        <v>1</v>
      </c>
      <c r="F153" s="183" t="s">
        <v>1300</v>
      </c>
      <c r="H153" s="184">
        <v>31</v>
      </c>
      <c r="I153" s="185"/>
      <c r="L153" s="181"/>
      <c r="M153" s="186"/>
      <c r="N153" s="187"/>
      <c r="O153" s="187"/>
      <c r="P153" s="187"/>
      <c r="Q153" s="187"/>
      <c r="R153" s="187"/>
      <c r="S153" s="187"/>
      <c r="T153" s="188"/>
      <c r="AT153" s="182" t="s">
        <v>472</v>
      </c>
      <c r="AU153" s="182" t="s">
        <v>88</v>
      </c>
      <c r="AV153" s="13" t="s">
        <v>88</v>
      </c>
      <c r="AW153" s="13" t="s">
        <v>35</v>
      </c>
      <c r="AX153" s="13" t="s">
        <v>78</v>
      </c>
      <c r="AY153" s="182" t="s">
        <v>127</v>
      </c>
    </row>
    <row r="154" spans="1:65" s="14" customFormat="1">
      <c r="B154" s="189"/>
      <c r="D154" s="160" t="s">
        <v>472</v>
      </c>
      <c r="E154" s="190" t="s">
        <v>1</v>
      </c>
      <c r="F154" s="191" t="s">
        <v>477</v>
      </c>
      <c r="H154" s="192">
        <v>211.00800000000001</v>
      </c>
      <c r="I154" s="193"/>
      <c r="L154" s="189"/>
      <c r="M154" s="194"/>
      <c r="N154" s="195"/>
      <c r="O154" s="195"/>
      <c r="P154" s="195"/>
      <c r="Q154" s="195"/>
      <c r="R154" s="195"/>
      <c r="S154" s="195"/>
      <c r="T154" s="196"/>
      <c r="AT154" s="190" t="s">
        <v>472</v>
      </c>
      <c r="AU154" s="190" t="s">
        <v>88</v>
      </c>
      <c r="AV154" s="14" t="s">
        <v>134</v>
      </c>
      <c r="AW154" s="14" t="s">
        <v>35</v>
      </c>
      <c r="AX154" s="14" t="s">
        <v>86</v>
      </c>
      <c r="AY154" s="190" t="s">
        <v>127</v>
      </c>
    </row>
    <row r="155" spans="1:65" s="2" customFormat="1" ht="24.2" customHeight="1">
      <c r="A155" s="33"/>
      <c r="B155" s="145"/>
      <c r="C155" s="146" t="s">
        <v>160</v>
      </c>
      <c r="D155" s="146" t="s">
        <v>130</v>
      </c>
      <c r="E155" s="147" t="s">
        <v>512</v>
      </c>
      <c r="F155" s="148" t="s">
        <v>513</v>
      </c>
      <c r="G155" s="149" t="s">
        <v>133</v>
      </c>
      <c r="H155" s="150">
        <v>424</v>
      </c>
      <c r="I155" s="151"/>
      <c r="J155" s="152">
        <f>ROUND(I155*H155,2)</f>
        <v>0</v>
      </c>
      <c r="K155" s="153"/>
      <c r="L155" s="34"/>
      <c r="M155" s="154" t="s">
        <v>1</v>
      </c>
      <c r="N155" s="155" t="s">
        <v>43</v>
      </c>
      <c r="O155" s="59"/>
      <c r="P155" s="156">
        <f>O155*H155</f>
        <v>0</v>
      </c>
      <c r="Q155" s="156">
        <v>0</v>
      </c>
      <c r="R155" s="156">
        <f>Q155*H155</f>
        <v>0</v>
      </c>
      <c r="S155" s="156">
        <v>0</v>
      </c>
      <c r="T155" s="157">
        <f>S155*H155</f>
        <v>0</v>
      </c>
      <c r="U155" s="33"/>
      <c r="V155" s="33"/>
      <c r="W155" s="33"/>
      <c r="X155" s="33"/>
      <c r="Y155" s="33"/>
      <c r="Z155" s="33"/>
      <c r="AA155" s="33"/>
      <c r="AB155" s="33"/>
      <c r="AC155" s="33"/>
      <c r="AD155" s="33"/>
      <c r="AE155" s="33"/>
      <c r="AR155" s="158" t="s">
        <v>134</v>
      </c>
      <c r="AT155" s="158" t="s">
        <v>130</v>
      </c>
      <c r="AU155" s="158" t="s">
        <v>88</v>
      </c>
      <c r="AY155" s="18" t="s">
        <v>127</v>
      </c>
      <c r="BE155" s="159">
        <f>IF(N155="základní",J155,0)</f>
        <v>0</v>
      </c>
      <c r="BF155" s="159">
        <f>IF(N155="snížená",J155,0)</f>
        <v>0</v>
      </c>
      <c r="BG155" s="159">
        <f>IF(N155="zákl. přenesená",J155,0)</f>
        <v>0</v>
      </c>
      <c r="BH155" s="159">
        <f>IF(N155="sníž. přenesená",J155,0)</f>
        <v>0</v>
      </c>
      <c r="BI155" s="159">
        <f>IF(N155="nulová",J155,0)</f>
        <v>0</v>
      </c>
      <c r="BJ155" s="18" t="s">
        <v>86</v>
      </c>
      <c r="BK155" s="159">
        <f>ROUND(I155*H155,2)</f>
        <v>0</v>
      </c>
      <c r="BL155" s="18" t="s">
        <v>134</v>
      </c>
      <c r="BM155" s="158" t="s">
        <v>1301</v>
      </c>
    </row>
    <row r="156" spans="1:65" s="2" customFormat="1" ht="39">
      <c r="A156" s="33"/>
      <c r="B156" s="34"/>
      <c r="C156" s="33"/>
      <c r="D156" s="160" t="s">
        <v>136</v>
      </c>
      <c r="E156" s="33"/>
      <c r="F156" s="161" t="s">
        <v>515</v>
      </c>
      <c r="G156" s="33"/>
      <c r="H156" s="33"/>
      <c r="I156" s="162"/>
      <c r="J156" s="33"/>
      <c r="K156" s="33"/>
      <c r="L156" s="34"/>
      <c r="M156" s="163"/>
      <c r="N156" s="164"/>
      <c r="O156" s="59"/>
      <c r="P156" s="59"/>
      <c r="Q156" s="59"/>
      <c r="R156" s="59"/>
      <c r="S156" s="59"/>
      <c r="T156" s="60"/>
      <c r="U156" s="33"/>
      <c r="V156" s="33"/>
      <c r="W156" s="33"/>
      <c r="X156" s="33"/>
      <c r="Y156" s="33"/>
      <c r="Z156" s="33"/>
      <c r="AA156" s="33"/>
      <c r="AB156" s="33"/>
      <c r="AC156" s="33"/>
      <c r="AD156" s="33"/>
      <c r="AE156" s="33"/>
      <c r="AT156" s="18" t="s">
        <v>136</v>
      </c>
      <c r="AU156" s="18" t="s">
        <v>88</v>
      </c>
    </row>
    <row r="157" spans="1:65" s="13" customFormat="1">
      <c r="B157" s="181"/>
      <c r="D157" s="160" t="s">
        <v>472</v>
      </c>
      <c r="E157" s="182" t="s">
        <v>1</v>
      </c>
      <c r="F157" s="183" t="s">
        <v>1302</v>
      </c>
      <c r="H157" s="184">
        <v>334</v>
      </c>
      <c r="I157" s="185"/>
      <c r="L157" s="181"/>
      <c r="M157" s="186"/>
      <c r="N157" s="187"/>
      <c r="O157" s="187"/>
      <c r="P157" s="187"/>
      <c r="Q157" s="187"/>
      <c r="R157" s="187"/>
      <c r="S157" s="187"/>
      <c r="T157" s="188"/>
      <c r="AT157" s="182" t="s">
        <v>472</v>
      </c>
      <c r="AU157" s="182" t="s">
        <v>88</v>
      </c>
      <c r="AV157" s="13" t="s">
        <v>88</v>
      </c>
      <c r="AW157" s="13" t="s">
        <v>35</v>
      </c>
      <c r="AX157" s="13" t="s">
        <v>78</v>
      </c>
      <c r="AY157" s="182" t="s">
        <v>127</v>
      </c>
    </row>
    <row r="158" spans="1:65" s="13" customFormat="1">
      <c r="B158" s="181"/>
      <c r="D158" s="160" t="s">
        <v>472</v>
      </c>
      <c r="E158" s="182" t="s">
        <v>1</v>
      </c>
      <c r="F158" s="183" t="s">
        <v>1303</v>
      </c>
      <c r="H158" s="184">
        <v>90</v>
      </c>
      <c r="I158" s="185"/>
      <c r="L158" s="181"/>
      <c r="M158" s="186"/>
      <c r="N158" s="187"/>
      <c r="O158" s="187"/>
      <c r="P158" s="187"/>
      <c r="Q158" s="187"/>
      <c r="R158" s="187"/>
      <c r="S158" s="187"/>
      <c r="T158" s="188"/>
      <c r="AT158" s="182" t="s">
        <v>472</v>
      </c>
      <c r="AU158" s="182" t="s">
        <v>88</v>
      </c>
      <c r="AV158" s="13" t="s">
        <v>88</v>
      </c>
      <c r="AW158" s="13" t="s">
        <v>35</v>
      </c>
      <c r="AX158" s="13" t="s">
        <v>78</v>
      </c>
      <c r="AY158" s="182" t="s">
        <v>127</v>
      </c>
    </row>
    <row r="159" spans="1:65" s="14" customFormat="1">
      <c r="B159" s="189"/>
      <c r="D159" s="160" t="s">
        <v>472</v>
      </c>
      <c r="E159" s="190" t="s">
        <v>1</v>
      </c>
      <c r="F159" s="191" t="s">
        <v>477</v>
      </c>
      <c r="H159" s="192">
        <v>424</v>
      </c>
      <c r="I159" s="193"/>
      <c r="L159" s="189"/>
      <c r="M159" s="194"/>
      <c r="N159" s="195"/>
      <c r="O159" s="195"/>
      <c r="P159" s="195"/>
      <c r="Q159" s="195"/>
      <c r="R159" s="195"/>
      <c r="S159" s="195"/>
      <c r="T159" s="196"/>
      <c r="AT159" s="190" t="s">
        <v>472</v>
      </c>
      <c r="AU159" s="190" t="s">
        <v>88</v>
      </c>
      <c r="AV159" s="14" t="s">
        <v>134</v>
      </c>
      <c r="AW159" s="14" t="s">
        <v>35</v>
      </c>
      <c r="AX159" s="14" t="s">
        <v>86</v>
      </c>
      <c r="AY159" s="190" t="s">
        <v>127</v>
      </c>
    </row>
    <row r="160" spans="1:65" s="2" customFormat="1" ht="16.5" customHeight="1">
      <c r="A160" s="33"/>
      <c r="B160" s="145"/>
      <c r="C160" s="146" t="s">
        <v>142</v>
      </c>
      <c r="D160" s="146" t="s">
        <v>130</v>
      </c>
      <c r="E160" s="147" t="s">
        <v>519</v>
      </c>
      <c r="F160" s="148" t="s">
        <v>520</v>
      </c>
      <c r="G160" s="149" t="s">
        <v>133</v>
      </c>
      <c r="H160" s="150">
        <v>193.07300000000001</v>
      </c>
      <c r="I160" s="151"/>
      <c r="J160" s="152">
        <f>ROUND(I160*H160,2)</f>
        <v>0</v>
      </c>
      <c r="K160" s="153"/>
      <c r="L160" s="34"/>
      <c r="M160" s="154" t="s">
        <v>1</v>
      </c>
      <c r="N160" s="155" t="s">
        <v>43</v>
      </c>
      <c r="O160" s="59"/>
      <c r="P160" s="156">
        <f>O160*H160</f>
        <v>0</v>
      </c>
      <c r="Q160" s="156">
        <v>0</v>
      </c>
      <c r="R160" s="156">
        <f>Q160*H160</f>
        <v>0</v>
      </c>
      <c r="S160" s="156">
        <v>0</v>
      </c>
      <c r="T160" s="157">
        <f>S160*H160</f>
        <v>0</v>
      </c>
      <c r="U160" s="33"/>
      <c r="V160" s="33"/>
      <c r="W160" s="33"/>
      <c r="X160" s="33"/>
      <c r="Y160" s="33"/>
      <c r="Z160" s="33"/>
      <c r="AA160" s="33"/>
      <c r="AB160" s="33"/>
      <c r="AC160" s="33"/>
      <c r="AD160" s="33"/>
      <c r="AE160" s="33"/>
      <c r="AR160" s="158" t="s">
        <v>134</v>
      </c>
      <c r="AT160" s="158" t="s">
        <v>130</v>
      </c>
      <c r="AU160" s="158" t="s">
        <v>88</v>
      </c>
      <c r="AY160" s="18" t="s">
        <v>127</v>
      </c>
      <c r="BE160" s="159">
        <f>IF(N160="základní",J160,0)</f>
        <v>0</v>
      </c>
      <c r="BF160" s="159">
        <f>IF(N160="snížená",J160,0)</f>
        <v>0</v>
      </c>
      <c r="BG160" s="159">
        <f>IF(N160="zákl. přenesená",J160,0)</f>
        <v>0</v>
      </c>
      <c r="BH160" s="159">
        <f>IF(N160="sníž. přenesená",J160,0)</f>
        <v>0</v>
      </c>
      <c r="BI160" s="159">
        <f>IF(N160="nulová",J160,0)</f>
        <v>0</v>
      </c>
      <c r="BJ160" s="18" t="s">
        <v>86</v>
      </c>
      <c r="BK160" s="159">
        <f>ROUND(I160*H160,2)</f>
        <v>0</v>
      </c>
      <c r="BL160" s="18" t="s">
        <v>134</v>
      </c>
      <c r="BM160" s="158" t="s">
        <v>1304</v>
      </c>
    </row>
    <row r="161" spans="1:65" s="2" customFormat="1" ht="48.75">
      <c r="A161" s="33"/>
      <c r="B161" s="34"/>
      <c r="C161" s="33"/>
      <c r="D161" s="160" t="s">
        <v>136</v>
      </c>
      <c r="E161" s="33"/>
      <c r="F161" s="161" t="s">
        <v>522</v>
      </c>
      <c r="G161" s="33"/>
      <c r="H161" s="33"/>
      <c r="I161" s="162"/>
      <c r="J161" s="33"/>
      <c r="K161" s="33"/>
      <c r="L161" s="34"/>
      <c r="M161" s="163"/>
      <c r="N161" s="164"/>
      <c r="O161" s="59"/>
      <c r="P161" s="59"/>
      <c r="Q161" s="59"/>
      <c r="R161" s="59"/>
      <c r="S161" s="59"/>
      <c r="T161" s="60"/>
      <c r="U161" s="33"/>
      <c r="V161" s="33"/>
      <c r="W161" s="33"/>
      <c r="X161" s="33"/>
      <c r="Y161" s="33"/>
      <c r="Z161" s="33"/>
      <c r="AA161" s="33"/>
      <c r="AB161" s="33"/>
      <c r="AC161" s="33"/>
      <c r="AD161" s="33"/>
      <c r="AE161" s="33"/>
      <c r="AT161" s="18" t="s">
        <v>136</v>
      </c>
      <c r="AU161" s="18" t="s">
        <v>88</v>
      </c>
    </row>
    <row r="162" spans="1:65" s="13" customFormat="1">
      <c r="B162" s="181"/>
      <c r="D162" s="160" t="s">
        <v>472</v>
      </c>
      <c r="E162" s="182" t="s">
        <v>1</v>
      </c>
      <c r="F162" s="183" t="s">
        <v>1305</v>
      </c>
      <c r="H162" s="184">
        <v>50.31</v>
      </c>
      <c r="I162" s="185"/>
      <c r="L162" s="181"/>
      <c r="M162" s="186"/>
      <c r="N162" s="187"/>
      <c r="O162" s="187"/>
      <c r="P162" s="187"/>
      <c r="Q162" s="187"/>
      <c r="R162" s="187"/>
      <c r="S162" s="187"/>
      <c r="T162" s="188"/>
      <c r="AT162" s="182" t="s">
        <v>472</v>
      </c>
      <c r="AU162" s="182" t="s">
        <v>88</v>
      </c>
      <c r="AV162" s="13" t="s">
        <v>88</v>
      </c>
      <c r="AW162" s="13" t="s">
        <v>35</v>
      </c>
      <c r="AX162" s="13" t="s">
        <v>78</v>
      </c>
      <c r="AY162" s="182" t="s">
        <v>127</v>
      </c>
    </row>
    <row r="163" spans="1:65" s="13" customFormat="1" ht="22.5">
      <c r="B163" s="181"/>
      <c r="D163" s="160" t="s">
        <v>472</v>
      </c>
      <c r="E163" s="182" t="s">
        <v>1</v>
      </c>
      <c r="F163" s="183" t="s">
        <v>1306</v>
      </c>
      <c r="H163" s="184">
        <v>99.662000000000006</v>
      </c>
      <c r="I163" s="185"/>
      <c r="L163" s="181"/>
      <c r="M163" s="186"/>
      <c r="N163" s="187"/>
      <c r="O163" s="187"/>
      <c r="P163" s="187"/>
      <c r="Q163" s="187"/>
      <c r="R163" s="187"/>
      <c r="S163" s="187"/>
      <c r="T163" s="188"/>
      <c r="AT163" s="182" t="s">
        <v>472</v>
      </c>
      <c r="AU163" s="182" t="s">
        <v>88</v>
      </c>
      <c r="AV163" s="13" t="s">
        <v>88</v>
      </c>
      <c r="AW163" s="13" t="s">
        <v>35</v>
      </c>
      <c r="AX163" s="13" t="s">
        <v>78</v>
      </c>
      <c r="AY163" s="182" t="s">
        <v>127</v>
      </c>
    </row>
    <row r="164" spans="1:65" s="13" customFormat="1" ht="22.5">
      <c r="B164" s="181"/>
      <c r="D164" s="160" t="s">
        <v>472</v>
      </c>
      <c r="E164" s="182" t="s">
        <v>1</v>
      </c>
      <c r="F164" s="183" t="s">
        <v>1307</v>
      </c>
      <c r="H164" s="184">
        <v>43.100999999999999</v>
      </c>
      <c r="I164" s="185"/>
      <c r="L164" s="181"/>
      <c r="M164" s="186"/>
      <c r="N164" s="187"/>
      <c r="O164" s="187"/>
      <c r="P164" s="187"/>
      <c r="Q164" s="187"/>
      <c r="R164" s="187"/>
      <c r="S164" s="187"/>
      <c r="T164" s="188"/>
      <c r="AT164" s="182" t="s">
        <v>472</v>
      </c>
      <c r="AU164" s="182" t="s">
        <v>88</v>
      </c>
      <c r="AV164" s="13" t="s">
        <v>88</v>
      </c>
      <c r="AW164" s="13" t="s">
        <v>35</v>
      </c>
      <c r="AX164" s="13" t="s">
        <v>78</v>
      </c>
      <c r="AY164" s="182" t="s">
        <v>127</v>
      </c>
    </row>
    <row r="165" spans="1:65" s="14" customFormat="1">
      <c r="B165" s="189"/>
      <c r="D165" s="160" t="s">
        <v>472</v>
      </c>
      <c r="E165" s="190" t="s">
        <v>1</v>
      </c>
      <c r="F165" s="191" t="s">
        <v>477</v>
      </c>
      <c r="H165" s="192">
        <v>193.07300000000001</v>
      </c>
      <c r="I165" s="193"/>
      <c r="L165" s="189"/>
      <c r="M165" s="194"/>
      <c r="N165" s="195"/>
      <c r="O165" s="195"/>
      <c r="P165" s="195"/>
      <c r="Q165" s="195"/>
      <c r="R165" s="195"/>
      <c r="S165" s="195"/>
      <c r="T165" s="196"/>
      <c r="AT165" s="190" t="s">
        <v>472</v>
      </c>
      <c r="AU165" s="190" t="s">
        <v>88</v>
      </c>
      <c r="AV165" s="14" t="s">
        <v>134</v>
      </c>
      <c r="AW165" s="14" t="s">
        <v>35</v>
      </c>
      <c r="AX165" s="14" t="s">
        <v>86</v>
      </c>
      <c r="AY165" s="190" t="s">
        <v>127</v>
      </c>
    </row>
    <row r="166" spans="1:65" s="2" customFormat="1" ht="16.5" customHeight="1">
      <c r="A166" s="33"/>
      <c r="B166" s="145"/>
      <c r="C166" s="146" t="s">
        <v>170</v>
      </c>
      <c r="D166" s="146" t="s">
        <v>130</v>
      </c>
      <c r="E166" s="147" t="s">
        <v>524</v>
      </c>
      <c r="F166" s="148" t="s">
        <v>525</v>
      </c>
      <c r="G166" s="149" t="s">
        <v>133</v>
      </c>
      <c r="H166" s="150">
        <v>404</v>
      </c>
      <c r="I166" s="151"/>
      <c r="J166" s="152">
        <f>ROUND(I166*H166,2)</f>
        <v>0</v>
      </c>
      <c r="K166" s="153"/>
      <c r="L166" s="34"/>
      <c r="M166" s="154" t="s">
        <v>1</v>
      </c>
      <c r="N166" s="155" t="s">
        <v>43</v>
      </c>
      <c r="O166" s="59"/>
      <c r="P166" s="156">
        <f>O166*H166</f>
        <v>0</v>
      </c>
      <c r="Q166" s="156">
        <v>0</v>
      </c>
      <c r="R166" s="156">
        <f>Q166*H166</f>
        <v>0</v>
      </c>
      <c r="S166" s="156">
        <v>0</v>
      </c>
      <c r="T166" s="157">
        <f>S166*H166</f>
        <v>0</v>
      </c>
      <c r="U166" s="33"/>
      <c r="V166" s="33"/>
      <c r="W166" s="33"/>
      <c r="X166" s="33"/>
      <c r="Y166" s="33"/>
      <c r="Z166" s="33"/>
      <c r="AA166" s="33"/>
      <c r="AB166" s="33"/>
      <c r="AC166" s="33"/>
      <c r="AD166" s="33"/>
      <c r="AE166" s="33"/>
      <c r="AR166" s="158" t="s">
        <v>134</v>
      </c>
      <c r="AT166" s="158" t="s">
        <v>130</v>
      </c>
      <c r="AU166" s="158" t="s">
        <v>88</v>
      </c>
      <c r="AY166" s="18" t="s">
        <v>127</v>
      </c>
      <c r="BE166" s="159">
        <f>IF(N166="základní",J166,0)</f>
        <v>0</v>
      </c>
      <c r="BF166" s="159">
        <f>IF(N166="snížená",J166,0)</f>
        <v>0</v>
      </c>
      <c r="BG166" s="159">
        <f>IF(N166="zákl. přenesená",J166,0)</f>
        <v>0</v>
      </c>
      <c r="BH166" s="159">
        <f>IF(N166="sníž. přenesená",J166,0)</f>
        <v>0</v>
      </c>
      <c r="BI166" s="159">
        <f>IF(N166="nulová",J166,0)</f>
        <v>0</v>
      </c>
      <c r="BJ166" s="18" t="s">
        <v>86</v>
      </c>
      <c r="BK166" s="159">
        <f>ROUND(I166*H166,2)</f>
        <v>0</v>
      </c>
      <c r="BL166" s="18" t="s">
        <v>134</v>
      </c>
      <c r="BM166" s="158" t="s">
        <v>1308</v>
      </c>
    </row>
    <row r="167" spans="1:65" s="2" customFormat="1" ht="48.75">
      <c r="A167" s="33"/>
      <c r="B167" s="34"/>
      <c r="C167" s="33"/>
      <c r="D167" s="160" t="s">
        <v>136</v>
      </c>
      <c r="E167" s="33"/>
      <c r="F167" s="161" t="s">
        <v>527</v>
      </c>
      <c r="G167" s="33"/>
      <c r="H167" s="33"/>
      <c r="I167" s="162"/>
      <c r="J167" s="33"/>
      <c r="K167" s="33"/>
      <c r="L167" s="34"/>
      <c r="M167" s="163"/>
      <c r="N167" s="164"/>
      <c r="O167" s="59"/>
      <c r="P167" s="59"/>
      <c r="Q167" s="59"/>
      <c r="R167" s="59"/>
      <c r="S167" s="59"/>
      <c r="T167" s="60"/>
      <c r="U167" s="33"/>
      <c r="V167" s="33"/>
      <c r="W167" s="33"/>
      <c r="X167" s="33"/>
      <c r="Y167" s="33"/>
      <c r="Z167" s="33"/>
      <c r="AA167" s="33"/>
      <c r="AB167" s="33"/>
      <c r="AC167" s="33"/>
      <c r="AD167" s="33"/>
      <c r="AE167" s="33"/>
      <c r="AT167" s="18" t="s">
        <v>136</v>
      </c>
      <c r="AU167" s="18" t="s">
        <v>88</v>
      </c>
    </row>
    <row r="168" spans="1:65" s="13" customFormat="1">
      <c r="B168" s="181"/>
      <c r="D168" s="160" t="s">
        <v>472</v>
      </c>
      <c r="E168" s="182" t="s">
        <v>1</v>
      </c>
      <c r="F168" s="183" t="s">
        <v>1309</v>
      </c>
      <c r="H168" s="184">
        <v>314</v>
      </c>
      <c r="I168" s="185"/>
      <c r="L168" s="181"/>
      <c r="M168" s="186"/>
      <c r="N168" s="187"/>
      <c r="O168" s="187"/>
      <c r="P168" s="187"/>
      <c r="Q168" s="187"/>
      <c r="R168" s="187"/>
      <c r="S168" s="187"/>
      <c r="T168" s="188"/>
      <c r="AT168" s="182" t="s">
        <v>472</v>
      </c>
      <c r="AU168" s="182" t="s">
        <v>88</v>
      </c>
      <c r="AV168" s="13" t="s">
        <v>88</v>
      </c>
      <c r="AW168" s="13" t="s">
        <v>35</v>
      </c>
      <c r="AX168" s="13" t="s">
        <v>78</v>
      </c>
      <c r="AY168" s="182" t="s">
        <v>127</v>
      </c>
    </row>
    <row r="169" spans="1:65" s="13" customFormat="1">
      <c r="B169" s="181"/>
      <c r="D169" s="160" t="s">
        <v>472</v>
      </c>
      <c r="E169" s="182" t="s">
        <v>1</v>
      </c>
      <c r="F169" s="183" t="s">
        <v>1303</v>
      </c>
      <c r="H169" s="184">
        <v>90</v>
      </c>
      <c r="I169" s="185"/>
      <c r="L169" s="181"/>
      <c r="M169" s="186"/>
      <c r="N169" s="187"/>
      <c r="O169" s="187"/>
      <c r="P169" s="187"/>
      <c r="Q169" s="187"/>
      <c r="R169" s="187"/>
      <c r="S169" s="187"/>
      <c r="T169" s="188"/>
      <c r="AT169" s="182" t="s">
        <v>472</v>
      </c>
      <c r="AU169" s="182" t="s">
        <v>88</v>
      </c>
      <c r="AV169" s="13" t="s">
        <v>88</v>
      </c>
      <c r="AW169" s="13" t="s">
        <v>35</v>
      </c>
      <c r="AX169" s="13" t="s">
        <v>78</v>
      </c>
      <c r="AY169" s="182" t="s">
        <v>127</v>
      </c>
    </row>
    <row r="170" spans="1:65" s="14" customFormat="1">
      <c r="B170" s="189"/>
      <c r="D170" s="160" t="s">
        <v>472</v>
      </c>
      <c r="E170" s="190" t="s">
        <v>1</v>
      </c>
      <c r="F170" s="191" t="s">
        <v>477</v>
      </c>
      <c r="H170" s="192">
        <v>404</v>
      </c>
      <c r="I170" s="193"/>
      <c r="L170" s="189"/>
      <c r="M170" s="194"/>
      <c r="N170" s="195"/>
      <c r="O170" s="195"/>
      <c r="P170" s="195"/>
      <c r="Q170" s="195"/>
      <c r="R170" s="195"/>
      <c r="S170" s="195"/>
      <c r="T170" s="196"/>
      <c r="AT170" s="190" t="s">
        <v>472</v>
      </c>
      <c r="AU170" s="190" t="s">
        <v>88</v>
      </c>
      <c r="AV170" s="14" t="s">
        <v>134</v>
      </c>
      <c r="AW170" s="14" t="s">
        <v>35</v>
      </c>
      <c r="AX170" s="14" t="s">
        <v>86</v>
      </c>
      <c r="AY170" s="190" t="s">
        <v>127</v>
      </c>
    </row>
    <row r="171" spans="1:65" s="2" customFormat="1" ht="16.5" customHeight="1">
      <c r="A171" s="33"/>
      <c r="B171" s="145"/>
      <c r="C171" s="146" t="s">
        <v>174</v>
      </c>
      <c r="D171" s="146" t="s">
        <v>130</v>
      </c>
      <c r="E171" s="147" t="s">
        <v>528</v>
      </c>
      <c r="F171" s="148" t="s">
        <v>529</v>
      </c>
      <c r="G171" s="149" t="s">
        <v>133</v>
      </c>
      <c r="H171" s="150">
        <v>59.79</v>
      </c>
      <c r="I171" s="151"/>
      <c r="J171" s="152">
        <f>ROUND(I171*H171,2)</f>
        <v>0</v>
      </c>
      <c r="K171" s="153"/>
      <c r="L171" s="34"/>
      <c r="M171" s="154" t="s">
        <v>1</v>
      </c>
      <c r="N171" s="155" t="s">
        <v>43</v>
      </c>
      <c r="O171" s="59"/>
      <c r="P171" s="156">
        <f>O171*H171</f>
        <v>0</v>
      </c>
      <c r="Q171" s="156">
        <v>0</v>
      </c>
      <c r="R171" s="156">
        <f>Q171*H171</f>
        <v>0</v>
      </c>
      <c r="S171" s="156">
        <v>0</v>
      </c>
      <c r="T171" s="157">
        <f>S171*H171</f>
        <v>0</v>
      </c>
      <c r="U171" s="33"/>
      <c r="V171" s="33"/>
      <c r="W171" s="33"/>
      <c r="X171" s="33"/>
      <c r="Y171" s="33"/>
      <c r="Z171" s="33"/>
      <c r="AA171" s="33"/>
      <c r="AB171" s="33"/>
      <c r="AC171" s="33"/>
      <c r="AD171" s="33"/>
      <c r="AE171" s="33"/>
      <c r="AR171" s="158" t="s">
        <v>134</v>
      </c>
      <c r="AT171" s="158" t="s">
        <v>130</v>
      </c>
      <c r="AU171" s="158" t="s">
        <v>88</v>
      </c>
      <c r="AY171" s="18" t="s">
        <v>127</v>
      </c>
      <c r="BE171" s="159">
        <f>IF(N171="základní",J171,0)</f>
        <v>0</v>
      </c>
      <c r="BF171" s="159">
        <f>IF(N171="snížená",J171,0)</f>
        <v>0</v>
      </c>
      <c r="BG171" s="159">
        <f>IF(N171="zákl. přenesená",J171,0)</f>
        <v>0</v>
      </c>
      <c r="BH171" s="159">
        <f>IF(N171="sníž. přenesená",J171,0)</f>
        <v>0</v>
      </c>
      <c r="BI171" s="159">
        <f>IF(N171="nulová",J171,0)</f>
        <v>0</v>
      </c>
      <c r="BJ171" s="18" t="s">
        <v>86</v>
      </c>
      <c r="BK171" s="159">
        <f>ROUND(I171*H171,2)</f>
        <v>0</v>
      </c>
      <c r="BL171" s="18" t="s">
        <v>134</v>
      </c>
      <c r="BM171" s="158" t="s">
        <v>1310</v>
      </c>
    </row>
    <row r="172" spans="1:65" s="2" customFormat="1" ht="48.75">
      <c r="A172" s="33"/>
      <c r="B172" s="34"/>
      <c r="C172" s="33"/>
      <c r="D172" s="160" t="s">
        <v>136</v>
      </c>
      <c r="E172" s="33"/>
      <c r="F172" s="161" t="s">
        <v>531</v>
      </c>
      <c r="G172" s="33"/>
      <c r="H172" s="33"/>
      <c r="I172" s="162"/>
      <c r="J172" s="33"/>
      <c r="K172" s="33"/>
      <c r="L172" s="34"/>
      <c r="M172" s="163"/>
      <c r="N172" s="164"/>
      <c r="O172" s="59"/>
      <c r="P172" s="59"/>
      <c r="Q172" s="59"/>
      <c r="R172" s="59"/>
      <c r="S172" s="59"/>
      <c r="T172" s="60"/>
      <c r="U172" s="33"/>
      <c r="V172" s="33"/>
      <c r="W172" s="33"/>
      <c r="X172" s="33"/>
      <c r="Y172" s="33"/>
      <c r="Z172" s="33"/>
      <c r="AA172" s="33"/>
      <c r="AB172" s="33"/>
      <c r="AC172" s="33"/>
      <c r="AD172" s="33"/>
      <c r="AE172" s="33"/>
      <c r="AT172" s="18" t="s">
        <v>136</v>
      </c>
      <c r="AU172" s="18" t="s">
        <v>88</v>
      </c>
    </row>
    <row r="173" spans="1:65" s="15" customFormat="1">
      <c r="B173" s="197"/>
      <c r="D173" s="160" t="s">
        <v>472</v>
      </c>
      <c r="E173" s="198" t="s">
        <v>1</v>
      </c>
      <c r="F173" s="199" t="s">
        <v>533</v>
      </c>
      <c r="H173" s="198" t="s">
        <v>1</v>
      </c>
      <c r="I173" s="200"/>
      <c r="L173" s="197"/>
      <c r="M173" s="201"/>
      <c r="N173" s="202"/>
      <c r="O173" s="202"/>
      <c r="P173" s="202"/>
      <c r="Q173" s="202"/>
      <c r="R173" s="202"/>
      <c r="S173" s="202"/>
      <c r="T173" s="203"/>
      <c r="AT173" s="198" t="s">
        <v>472</v>
      </c>
      <c r="AU173" s="198" t="s">
        <v>88</v>
      </c>
      <c r="AV173" s="15" t="s">
        <v>86</v>
      </c>
      <c r="AW173" s="15" t="s">
        <v>35</v>
      </c>
      <c r="AX173" s="15" t="s">
        <v>78</v>
      </c>
      <c r="AY173" s="198" t="s">
        <v>127</v>
      </c>
    </row>
    <row r="174" spans="1:65" s="13" customFormat="1">
      <c r="B174" s="181"/>
      <c r="D174" s="160" t="s">
        <v>472</v>
      </c>
      <c r="E174" s="182" t="s">
        <v>1</v>
      </c>
      <c r="F174" s="183" t="s">
        <v>1311</v>
      </c>
      <c r="H174" s="184">
        <v>9.99</v>
      </c>
      <c r="I174" s="185"/>
      <c r="L174" s="181"/>
      <c r="M174" s="186"/>
      <c r="N174" s="187"/>
      <c r="O174" s="187"/>
      <c r="P174" s="187"/>
      <c r="Q174" s="187"/>
      <c r="R174" s="187"/>
      <c r="S174" s="187"/>
      <c r="T174" s="188"/>
      <c r="AT174" s="182" t="s">
        <v>472</v>
      </c>
      <c r="AU174" s="182" t="s">
        <v>88</v>
      </c>
      <c r="AV174" s="13" t="s">
        <v>88</v>
      </c>
      <c r="AW174" s="13" t="s">
        <v>35</v>
      </c>
      <c r="AX174" s="13" t="s">
        <v>78</v>
      </c>
      <c r="AY174" s="182" t="s">
        <v>127</v>
      </c>
    </row>
    <row r="175" spans="1:65" s="13" customFormat="1">
      <c r="B175" s="181"/>
      <c r="D175" s="160" t="s">
        <v>472</v>
      </c>
      <c r="E175" s="182" t="s">
        <v>1</v>
      </c>
      <c r="F175" s="183" t="s">
        <v>1312</v>
      </c>
      <c r="H175" s="184">
        <v>9.5399999999999991</v>
      </c>
      <c r="I175" s="185"/>
      <c r="L175" s="181"/>
      <c r="M175" s="186"/>
      <c r="N175" s="187"/>
      <c r="O175" s="187"/>
      <c r="P175" s="187"/>
      <c r="Q175" s="187"/>
      <c r="R175" s="187"/>
      <c r="S175" s="187"/>
      <c r="T175" s="188"/>
      <c r="AT175" s="182" t="s">
        <v>472</v>
      </c>
      <c r="AU175" s="182" t="s">
        <v>88</v>
      </c>
      <c r="AV175" s="13" t="s">
        <v>88</v>
      </c>
      <c r="AW175" s="13" t="s">
        <v>35</v>
      </c>
      <c r="AX175" s="13" t="s">
        <v>78</v>
      </c>
      <c r="AY175" s="182" t="s">
        <v>127</v>
      </c>
    </row>
    <row r="176" spans="1:65" s="13" customFormat="1">
      <c r="B176" s="181"/>
      <c r="D176" s="160" t="s">
        <v>472</v>
      </c>
      <c r="E176" s="182" t="s">
        <v>1</v>
      </c>
      <c r="F176" s="183" t="s">
        <v>1313</v>
      </c>
      <c r="H176" s="184">
        <v>15.69</v>
      </c>
      <c r="I176" s="185"/>
      <c r="L176" s="181"/>
      <c r="M176" s="186"/>
      <c r="N176" s="187"/>
      <c r="O176" s="187"/>
      <c r="P176" s="187"/>
      <c r="Q176" s="187"/>
      <c r="R176" s="187"/>
      <c r="S176" s="187"/>
      <c r="T176" s="188"/>
      <c r="AT176" s="182" t="s">
        <v>472</v>
      </c>
      <c r="AU176" s="182" t="s">
        <v>88</v>
      </c>
      <c r="AV176" s="13" t="s">
        <v>88</v>
      </c>
      <c r="AW176" s="13" t="s">
        <v>35</v>
      </c>
      <c r="AX176" s="13" t="s">
        <v>78</v>
      </c>
      <c r="AY176" s="182" t="s">
        <v>127</v>
      </c>
    </row>
    <row r="177" spans="1:65" s="13" customFormat="1">
      <c r="B177" s="181"/>
      <c r="D177" s="160" t="s">
        <v>472</v>
      </c>
      <c r="E177" s="182" t="s">
        <v>1</v>
      </c>
      <c r="F177" s="183" t="s">
        <v>1314</v>
      </c>
      <c r="H177" s="184">
        <v>7.65</v>
      </c>
      <c r="I177" s="185"/>
      <c r="L177" s="181"/>
      <c r="M177" s="186"/>
      <c r="N177" s="187"/>
      <c r="O177" s="187"/>
      <c r="P177" s="187"/>
      <c r="Q177" s="187"/>
      <c r="R177" s="187"/>
      <c r="S177" s="187"/>
      <c r="T177" s="188"/>
      <c r="AT177" s="182" t="s">
        <v>472</v>
      </c>
      <c r="AU177" s="182" t="s">
        <v>88</v>
      </c>
      <c r="AV177" s="13" t="s">
        <v>88</v>
      </c>
      <c r="AW177" s="13" t="s">
        <v>35</v>
      </c>
      <c r="AX177" s="13" t="s">
        <v>78</v>
      </c>
      <c r="AY177" s="182" t="s">
        <v>127</v>
      </c>
    </row>
    <row r="178" spans="1:65" s="13" customFormat="1">
      <c r="B178" s="181"/>
      <c r="D178" s="160" t="s">
        <v>472</v>
      </c>
      <c r="E178" s="182" t="s">
        <v>1</v>
      </c>
      <c r="F178" s="183" t="s">
        <v>1315</v>
      </c>
      <c r="H178" s="184">
        <v>9.75</v>
      </c>
      <c r="I178" s="185"/>
      <c r="L178" s="181"/>
      <c r="M178" s="186"/>
      <c r="N178" s="187"/>
      <c r="O178" s="187"/>
      <c r="P178" s="187"/>
      <c r="Q178" s="187"/>
      <c r="R178" s="187"/>
      <c r="S178" s="187"/>
      <c r="T178" s="188"/>
      <c r="AT178" s="182" t="s">
        <v>472</v>
      </c>
      <c r="AU178" s="182" t="s">
        <v>88</v>
      </c>
      <c r="AV178" s="13" t="s">
        <v>88</v>
      </c>
      <c r="AW178" s="13" t="s">
        <v>35</v>
      </c>
      <c r="AX178" s="13" t="s">
        <v>78</v>
      </c>
      <c r="AY178" s="182" t="s">
        <v>127</v>
      </c>
    </row>
    <row r="179" spans="1:65" s="13" customFormat="1">
      <c r="B179" s="181"/>
      <c r="D179" s="160" t="s">
        <v>472</v>
      </c>
      <c r="E179" s="182" t="s">
        <v>1</v>
      </c>
      <c r="F179" s="183" t="s">
        <v>1316</v>
      </c>
      <c r="H179" s="184">
        <v>7.17</v>
      </c>
      <c r="I179" s="185"/>
      <c r="L179" s="181"/>
      <c r="M179" s="186"/>
      <c r="N179" s="187"/>
      <c r="O179" s="187"/>
      <c r="P179" s="187"/>
      <c r="Q179" s="187"/>
      <c r="R179" s="187"/>
      <c r="S179" s="187"/>
      <c r="T179" s="188"/>
      <c r="AT179" s="182" t="s">
        <v>472</v>
      </c>
      <c r="AU179" s="182" t="s">
        <v>88</v>
      </c>
      <c r="AV179" s="13" t="s">
        <v>88</v>
      </c>
      <c r="AW179" s="13" t="s">
        <v>35</v>
      </c>
      <c r="AX179" s="13" t="s">
        <v>78</v>
      </c>
      <c r="AY179" s="182" t="s">
        <v>127</v>
      </c>
    </row>
    <row r="180" spans="1:65" s="14" customFormat="1">
      <c r="B180" s="189"/>
      <c r="D180" s="160" t="s">
        <v>472</v>
      </c>
      <c r="E180" s="190" t="s">
        <v>1</v>
      </c>
      <c r="F180" s="191" t="s">
        <v>477</v>
      </c>
      <c r="H180" s="192">
        <v>59.79</v>
      </c>
      <c r="I180" s="193"/>
      <c r="L180" s="189"/>
      <c r="M180" s="194"/>
      <c r="N180" s="195"/>
      <c r="O180" s="195"/>
      <c r="P180" s="195"/>
      <c r="Q180" s="195"/>
      <c r="R180" s="195"/>
      <c r="S180" s="195"/>
      <c r="T180" s="196"/>
      <c r="AT180" s="190" t="s">
        <v>472</v>
      </c>
      <c r="AU180" s="190" t="s">
        <v>88</v>
      </c>
      <c r="AV180" s="14" t="s">
        <v>134</v>
      </c>
      <c r="AW180" s="14" t="s">
        <v>35</v>
      </c>
      <c r="AX180" s="14" t="s">
        <v>86</v>
      </c>
      <c r="AY180" s="190" t="s">
        <v>127</v>
      </c>
    </row>
    <row r="181" spans="1:65" s="2" customFormat="1" ht="16.5" customHeight="1">
      <c r="A181" s="33"/>
      <c r="B181" s="145"/>
      <c r="C181" s="165" t="s">
        <v>178</v>
      </c>
      <c r="D181" s="165" t="s">
        <v>138</v>
      </c>
      <c r="E181" s="166" t="s">
        <v>545</v>
      </c>
      <c r="F181" s="167" t="s">
        <v>546</v>
      </c>
      <c r="G181" s="168" t="s">
        <v>499</v>
      </c>
      <c r="H181" s="169">
        <v>1215.1969999999999</v>
      </c>
      <c r="I181" s="170"/>
      <c r="J181" s="171">
        <f>ROUND(I181*H181,2)</f>
        <v>0</v>
      </c>
      <c r="K181" s="172"/>
      <c r="L181" s="173"/>
      <c r="M181" s="174" t="s">
        <v>1</v>
      </c>
      <c r="N181" s="175" t="s">
        <v>43</v>
      </c>
      <c r="O181" s="59"/>
      <c r="P181" s="156">
        <f>O181*H181</f>
        <v>0</v>
      </c>
      <c r="Q181" s="156">
        <v>1</v>
      </c>
      <c r="R181" s="156">
        <f>Q181*H181</f>
        <v>1215.1969999999999</v>
      </c>
      <c r="S181" s="156">
        <v>0</v>
      </c>
      <c r="T181" s="157">
        <f>S181*H181</f>
        <v>0</v>
      </c>
      <c r="U181" s="33"/>
      <c r="V181" s="33"/>
      <c r="W181" s="33"/>
      <c r="X181" s="33"/>
      <c r="Y181" s="33"/>
      <c r="Z181" s="33"/>
      <c r="AA181" s="33"/>
      <c r="AB181" s="33"/>
      <c r="AC181" s="33"/>
      <c r="AD181" s="33"/>
      <c r="AE181" s="33"/>
      <c r="AR181" s="158" t="s">
        <v>142</v>
      </c>
      <c r="AT181" s="158" t="s">
        <v>138</v>
      </c>
      <c r="AU181" s="158" t="s">
        <v>88</v>
      </c>
      <c r="AY181" s="18" t="s">
        <v>127</v>
      </c>
      <c r="BE181" s="159">
        <f>IF(N181="základní",J181,0)</f>
        <v>0</v>
      </c>
      <c r="BF181" s="159">
        <f>IF(N181="snížená",J181,0)</f>
        <v>0</v>
      </c>
      <c r="BG181" s="159">
        <f>IF(N181="zákl. přenesená",J181,0)</f>
        <v>0</v>
      </c>
      <c r="BH181" s="159">
        <f>IF(N181="sníž. přenesená",J181,0)</f>
        <v>0</v>
      </c>
      <c r="BI181" s="159">
        <f>IF(N181="nulová",J181,0)</f>
        <v>0</v>
      </c>
      <c r="BJ181" s="18" t="s">
        <v>86</v>
      </c>
      <c r="BK181" s="159">
        <f>ROUND(I181*H181,2)</f>
        <v>0</v>
      </c>
      <c r="BL181" s="18" t="s">
        <v>134</v>
      </c>
      <c r="BM181" s="158" t="s">
        <v>1317</v>
      </c>
    </row>
    <row r="182" spans="1:65" s="2" customFormat="1">
      <c r="A182" s="33"/>
      <c r="B182" s="34"/>
      <c r="C182" s="33"/>
      <c r="D182" s="160" t="s">
        <v>136</v>
      </c>
      <c r="E182" s="33"/>
      <c r="F182" s="161" t="s">
        <v>546</v>
      </c>
      <c r="G182" s="33"/>
      <c r="H182" s="33"/>
      <c r="I182" s="162"/>
      <c r="J182" s="33"/>
      <c r="K182" s="33"/>
      <c r="L182" s="34"/>
      <c r="M182" s="163"/>
      <c r="N182" s="164"/>
      <c r="O182" s="59"/>
      <c r="P182" s="59"/>
      <c r="Q182" s="59"/>
      <c r="R182" s="59"/>
      <c r="S182" s="59"/>
      <c r="T182" s="60"/>
      <c r="U182" s="33"/>
      <c r="V182" s="33"/>
      <c r="W182" s="33"/>
      <c r="X182" s="33"/>
      <c r="Y182" s="33"/>
      <c r="Z182" s="33"/>
      <c r="AA182" s="33"/>
      <c r="AB182" s="33"/>
      <c r="AC182" s="33"/>
      <c r="AD182" s="33"/>
      <c r="AE182" s="33"/>
      <c r="AT182" s="18" t="s">
        <v>136</v>
      </c>
      <c r="AU182" s="18" t="s">
        <v>88</v>
      </c>
    </row>
    <row r="183" spans="1:65" s="13" customFormat="1">
      <c r="B183" s="181"/>
      <c r="D183" s="160" t="s">
        <v>472</v>
      </c>
      <c r="E183" s="182" t="s">
        <v>1</v>
      </c>
      <c r="F183" s="183" t="s">
        <v>1318</v>
      </c>
      <c r="H183" s="184">
        <v>1215.1969999999999</v>
      </c>
      <c r="I183" s="185"/>
      <c r="L183" s="181"/>
      <c r="M183" s="186"/>
      <c r="N183" s="187"/>
      <c r="O183" s="187"/>
      <c r="P183" s="187"/>
      <c r="Q183" s="187"/>
      <c r="R183" s="187"/>
      <c r="S183" s="187"/>
      <c r="T183" s="188"/>
      <c r="AT183" s="182" t="s">
        <v>472</v>
      </c>
      <c r="AU183" s="182" t="s">
        <v>88</v>
      </c>
      <c r="AV183" s="13" t="s">
        <v>88</v>
      </c>
      <c r="AW183" s="13" t="s">
        <v>35</v>
      </c>
      <c r="AX183" s="13" t="s">
        <v>86</v>
      </c>
      <c r="AY183" s="182" t="s">
        <v>127</v>
      </c>
    </row>
    <row r="184" spans="1:65" s="2" customFormat="1" ht="16.5" customHeight="1">
      <c r="A184" s="33"/>
      <c r="B184" s="145"/>
      <c r="C184" s="146" t="s">
        <v>183</v>
      </c>
      <c r="D184" s="146" t="s">
        <v>130</v>
      </c>
      <c r="E184" s="147" t="s">
        <v>549</v>
      </c>
      <c r="F184" s="148" t="s">
        <v>550</v>
      </c>
      <c r="G184" s="149" t="s">
        <v>467</v>
      </c>
      <c r="H184" s="150">
        <v>0.28499999999999998</v>
      </c>
      <c r="I184" s="151"/>
      <c r="J184" s="152">
        <f>ROUND(I184*H184,2)</f>
        <v>0</v>
      </c>
      <c r="K184" s="153"/>
      <c r="L184" s="34"/>
      <c r="M184" s="154" t="s">
        <v>1</v>
      </c>
      <c r="N184" s="155" t="s">
        <v>43</v>
      </c>
      <c r="O184" s="59"/>
      <c r="P184" s="156">
        <f>O184*H184</f>
        <v>0</v>
      </c>
      <c r="Q184" s="156">
        <v>0</v>
      </c>
      <c r="R184" s="156">
        <f>Q184*H184</f>
        <v>0</v>
      </c>
      <c r="S184" s="156">
        <v>0</v>
      </c>
      <c r="T184" s="157">
        <f>S184*H184</f>
        <v>0</v>
      </c>
      <c r="U184" s="33"/>
      <c r="V184" s="33"/>
      <c r="W184" s="33"/>
      <c r="X184" s="33"/>
      <c r="Y184" s="33"/>
      <c r="Z184" s="33"/>
      <c r="AA184" s="33"/>
      <c r="AB184" s="33"/>
      <c r="AC184" s="33"/>
      <c r="AD184" s="33"/>
      <c r="AE184" s="33"/>
      <c r="AR184" s="158" t="s">
        <v>134</v>
      </c>
      <c r="AT184" s="158" t="s">
        <v>130</v>
      </c>
      <c r="AU184" s="158" t="s">
        <v>88</v>
      </c>
      <c r="AY184" s="18" t="s">
        <v>127</v>
      </c>
      <c r="BE184" s="159">
        <f>IF(N184="základní",J184,0)</f>
        <v>0</v>
      </c>
      <c r="BF184" s="159">
        <f>IF(N184="snížená",J184,0)</f>
        <v>0</v>
      </c>
      <c r="BG184" s="159">
        <f>IF(N184="zákl. přenesená",J184,0)</f>
        <v>0</v>
      </c>
      <c r="BH184" s="159">
        <f>IF(N184="sníž. přenesená",J184,0)</f>
        <v>0</v>
      </c>
      <c r="BI184" s="159">
        <f>IF(N184="nulová",J184,0)</f>
        <v>0</v>
      </c>
      <c r="BJ184" s="18" t="s">
        <v>86</v>
      </c>
      <c r="BK184" s="159">
        <f>ROUND(I184*H184,2)</f>
        <v>0</v>
      </c>
      <c r="BL184" s="18" t="s">
        <v>134</v>
      </c>
      <c r="BM184" s="158" t="s">
        <v>1319</v>
      </c>
    </row>
    <row r="185" spans="1:65" s="2" customFormat="1" ht="39">
      <c r="A185" s="33"/>
      <c r="B185" s="34"/>
      <c r="C185" s="33"/>
      <c r="D185" s="160" t="s">
        <v>136</v>
      </c>
      <c r="E185" s="33"/>
      <c r="F185" s="161" t="s">
        <v>552</v>
      </c>
      <c r="G185" s="33"/>
      <c r="H185" s="33"/>
      <c r="I185" s="162"/>
      <c r="J185" s="33"/>
      <c r="K185" s="33"/>
      <c r="L185" s="34"/>
      <c r="M185" s="163"/>
      <c r="N185" s="164"/>
      <c r="O185" s="59"/>
      <c r="P185" s="59"/>
      <c r="Q185" s="59"/>
      <c r="R185" s="59"/>
      <c r="S185" s="59"/>
      <c r="T185" s="60"/>
      <c r="U185" s="33"/>
      <c r="V185" s="33"/>
      <c r="W185" s="33"/>
      <c r="X185" s="33"/>
      <c r="Y185" s="33"/>
      <c r="Z185" s="33"/>
      <c r="AA185" s="33"/>
      <c r="AB185" s="33"/>
      <c r="AC185" s="33"/>
      <c r="AD185" s="33"/>
      <c r="AE185" s="33"/>
      <c r="AT185" s="18" t="s">
        <v>136</v>
      </c>
      <c r="AU185" s="18" t="s">
        <v>88</v>
      </c>
    </row>
    <row r="186" spans="1:65" s="2" customFormat="1" ht="19.5">
      <c r="A186" s="33"/>
      <c r="B186" s="34"/>
      <c r="C186" s="33"/>
      <c r="D186" s="160" t="s">
        <v>470</v>
      </c>
      <c r="E186" s="33"/>
      <c r="F186" s="180" t="s">
        <v>471</v>
      </c>
      <c r="G186" s="33"/>
      <c r="H186" s="33"/>
      <c r="I186" s="162"/>
      <c r="J186" s="33"/>
      <c r="K186" s="33"/>
      <c r="L186" s="34"/>
      <c r="M186" s="163"/>
      <c r="N186" s="164"/>
      <c r="O186" s="59"/>
      <c r="P186" s="59"/>
      <c r="Q186" s="59"/>
      <c r="R186" s="59"/>
      <c r="S186" s="59"/>
      <c r="T186" s="60"/>
      <c r="U186" s="33"/>
      <c r="V186" s="33"/>
      <c r="W186" s="33"/>
      <c r="X186" s="33"/>
      <c r="Y186" s="33"/>
      <c r="Z186" s="33"/>
      <c r="AA186" s="33"/>
      <c r="AB186" s="33"/>
      <c r="AC186" s="33"/>
      <c r="AD186" s="33"/>
      <c r="AE186" s="33"/>
      <c r="AT186" s="18" t="s">
        <v>470</v>
      </c>
      <c r="AU186" s="18" t="s">
        <v>88</v>
      </c>
    </row>
    <row r="187" spans="1:65" s="13" customFormat="1">
      <c r="B187" s="181"/>
      <c r="D187" s="160" t="s">
        <v>472</v>
      </c>
      <c r="E187" s="182" t="s">
        <v>1</v>
      </c>
      <c r="F187" s="183" t="s">
        <v>1280</v>
      </c>
      <c r="H187" s="184">
        <v>8.5999999999999993E-2</v>
      </c>
      <c r="I187" s="185"/>
      <c r="L187" s="181"/>
      <c r="M187" s="186"/>
      <c r="N187" s="187"/>
      <c r="O187" s="187"/>
      <c r="P187" s="187"/>
      <c r="Q187" s="187"/>
      <c r="R187" s="187"/>
      <c r="S187" s="187"/>
      <c r="T187" s="188"/>
      <c r="AT187" s="182" t="s">
        <v>472</v>
      </c>
      <c r="AU187" s="182" t="s">
        <v>88</v>
      </c>
      <c r="AV187" s="13" t="s">
        <v>88</v>
      </c>
      <c r="AW187" s="13" t="s">
        <v>35</v>
      </c>
      <c r="AX187" s="13" t="s">
        <v>78</v>
      </c>
      <c r="AY187" s="182" t="s">
        <v>127</v>
      </c>
    </row>
    <row r="188" spans="1:65" s="13" customFormat="1">
      <c r="B188" s="181"/>
      <c r="D188" s="160" t="s">
        <v>472</v>
      </c>
      <c r="E188" s="182" t="s">
        <v>1</v>
      </c>
      <c r="F188" s="183" t="s">
        <v>1281</v>
      </c>
      <c r="H188" s="184">
        <v>0.19900000000000001</v>
      </c>
      <c r="I188" s="185"/>
      <c r="L188" s="181"/>
      <c r="M188" s="186"/>
      <c r="N188" s="187"/>
      <c r="O188" s="187"/>
      <c r="P188" s="187"/>
      <c r="Q188" s="187"/>
      <c r="R188" s="187"/>
      <c r="S188" s="187"/>
      <c r="T188" s="188"/>
      <c r="AT188" s="182" t="s">
        <v>472</v>
      </c>
      <c r="AU188" s="182" t="s">
        <v>88</v>
      </c>
      <c r="AV188" s="13" t="s">
        <v>88</v>
      </c>
      <c r="AW188" s="13" t="s">
        <v>35</v>
      </c>
      <c r="AX188" s="13" t="s">
        <v>78</v>
      </c>
      <c r="AY188" s="182" t="s">
        <v>127</v>
      </c>
    </row>
    <row r="189" spans="1:65" s="14" customFormat="1">
      <c r="B189" s="189"/>
      <c r="D189" s="160" t="s">
        <v>472</v>
      </c>
      <c r="E189" s="190" t="s">
        <v>1</v>
      </c>
      <c r="F189" s="191" t="s">
        <v>477</v>
      </c>
      <c r="H189" s="192">
        <v>0.28499999999999998</v>
      </c>
      <c r="I189" s="193"/>
      <c r="L189" s="189"/>
      <c r="M189" s="194"/>
      <c r="N189" s="195"/>
      <c r="O189" s="195"/>
      <c r="P189" s="195"/>
      <c r="Q189" s="195"/>
      <c r="R189" s="195"/>
      <c r="S189" s="195"/>
      <c r="T189" s="196"/>
      <c r="AT189" s="190" t="s">
        <v>472</v>
      </c>
      <c r="AU189" s="190" t="s">
        <v>88</v>
      </c>
      <c r="AV189" s="14" t="s">
        <v>134</v>
      </c>
      <c r="AW189" s="14" t="s">
        <v>35</v>
      </c>
      <c r="AX189" s="14" t="s">
        <v>86</v>
      </c>
      <c r="AY189" s="190" t="s">
        <v>127</v>
      </c>
    </row>
    <row r="190" spans="1:65" s="2" customFormat="1" ht="16.5" customHeight="1">
      <c r="A190" s="33"/>
      <c r="B190" s="145"/>
      <c r="C190" s="146" t="s">
        <v>188</v>
      </c>
      <c r="D190" s="146" t="s">
        <v>130</v>
      </c>
      <c r="E190" s="147" t="s">
        <v>553</v>
      </c>
      <c r="F190" s="148" t="s">
        <v>554</v>
      </c>
      <c r="G190" s="149" t="s">
        <v>147</v>
      </c>
      <c r="H190" s="150">
        <v>244.03</v>
      </c>
      <c r="I190" s="151"/>
      <c r="J190" s="152">
        <f>ROUND(I190*H190,2)</f>
        <v>0</v>
      </c>
      <c r="K190" s="153"/>
      <c r="L190" s="34"/>
      <c r="M190" s="154" t="s">
        <v>1</v>
      </c>
      <c r="N190" s="155" t="s">
        <v>43</v>
      </c>
      <c r="O190" s="59"/>
      <c r="P190" s="156">
        <f>O190*H190</f>
        <v>0</v>
      </c>
      <c r="Q190" s="156">
        <v>0</v>
      </c>
      <c r="R190" s="156">
        <f>Q190*H190</f>
        <v>0</v>
      </c>
      <c r="S190" s="156">
        <v>0</v>
      </c>
      <c r="T190" s="157">
        <f>S190*H190</f>
        <v>0</v>
      </c>
      <c r="U190" s="33"/>
      <c r="V190" s="33"/>
      <c r="W190" s="33"/>
      <c r="X190" s="33"/>
      <c r="Y190" s="33"/>
      <c r="Z190" s="33"/>
      <c r="AA190" s="33"/>
      <c r="AB190" s="33"/>
      <c r="AC190" s="33"/>
      <c r="AD190" s="33"/>
      <c r="AE190" s="33"/>
      <c r="AR190" s="158" t="s">
        <v>134</v>
      </c>
      <c r="AT190" s="158" t="s">
        <v>130</v>
      </c>
      <c r="AU190" s="158" t="s">
        <v>88</v>
      </c>
      <c r="AY190" s="18" t="s">
        <v>127</v>
      </c>
      <c r="BE190" s="159">
        <f>IF(N190="základní",J190,0)</f>
        <v>0</v>
      </c>
      <c r="BF190" s="159">
        <f>IF(N190="snížená",J190,0)</f>
        <v>0</v>
      </c>
      <c r="BG190" s="159">
        <f>IF(N190="zákl. přenesená",J190,0)</f>
        <v>0</v>
      </c>
      <c r="BH190" s="159">
        <f>IF(N190="sníž. přenesená",J190,0)</f>
        <v>0</v>
      </c>
      <c r="BI190" s="159">
        <f>IF(N190="nulová",J190,0)</f>
        <v>0</v>
      </c>
      <c r="BJ190" s="18" t="s">
        <v>86</v>
      </c>
      <c r="BK190" s="159">
        <f>ROUND(I190*H190,2)</f>
        <v>0</v>
      </c>
      <c r="BL190" s="18" t="s">
        <v>134</v>
      </c>
      <c r="BM190" s="158" t="s">
        <v>1320</v>
      </c>
    </row>
    <row r="191" spans="1:65" s="2" customFormat="1" ht="39">
      <c r="A191" s="33"/>
      <c r="B191" s="34"/>
      <c r="C191" s="33"/>
      <c r="D191" s="160" t="s">
        <v>136</v>
      </c>
      <c r="E191" s="33"/>
      <c r="F191" s="161" t="s">
        <v>556</v>
      </c>
      <c r="G191" s="33"/>
      <c r="H191" s="33"/>
      <c r="I191" s="162"/>
      <c r="J191" s="33"/>
      <c r="K191" s="33"/>
      <c r="L191" s="34"/>
      <c r="M191" s="163"/>
      <c r="N191" s="164"/>
      <c r="O191" s="59"/>
      <c r="P191" s="59"/>
      <c r="Q191" s="59"/>
      <c r="R191" s="59"/>
      <c r="S191" s="59"/>
      <c r="T191" s="60"/>
      <c r="U191" s="33"/>
      <c r="V191" s="33"/>
      <c r="W191" s="33"/>
      <c r="X191" s="33"/>
      <c r="Y191" s="33"/>
      <c r="Z191" s="33"/>
      <c r="AA191" s="33"/>
      <c r="AB191" s="33"/>
      <c r="AC191" s="33"/>
      <c r="AD191" s="33"/>
      <c r="AE191" s="33"/>
      <c r="AT191" s="18" t="s">
        <v>136</v>
      </c>
      <c r="AU191" s="18" t="s">
        <v>88</v>
      </c>
    </row>
    <row r="192" spans="1:65" s="2" customFormat="1" ht="19.5">
      <c r="A192" s="33"/>
      <c r="B192" s="34"/>
      <c r="C192" s="33"/>
      <c r="D192" s="160" t="s">
        <v>470</v>
      </c>
      <c r="E192" s="33"/>
      <c r="F192" s="180" t="s">
        <v>557</v>
      </c>
      <c r="G192" s="33"/>
      <c r="H192" s="33"/>
      <c r="I192" s="162"/>
      <c r="J192" s="33"/>
      <c r="K192" s="33"/>
      <c r="L192" s="34"/>
      <c r="M192" s="163"/>
      <c r="N192" s="164"/>
      <c r="O192" s="59"/>
      <c r="P192" s="59"/>
      <c r="Q192" s="59"/>
      <c r="R192" s="59"/>
      <c r="S192" s="59"/>
      <c r="T192" s="60"/>
      <c r="U192" s="33"/>
      <c r="V192" s="33"/>
      <c r="W192" s="33"/>
      <c r="X192" s="33"/>
      <c r="Y192" s="33"/>
      <c r="Z192" s="33"/>
      <c r="AA192" s="33"/>
      <c r="AB192" s="33"/>
      <c r="AC192" s="33"/>
      <c r="AD192" s="33"/>
      <c r="AE192" s="33"/>
      <c r="AT192" s="18" t="s">
        <v>470</v>
      </c>
      <c r="AU192" s="18" t="s">
        <v>88</v>
      </c>
    </row>
    <row r="193" spans="1:65" s="13" customFormat="1">
      <c r="B193" s="181"/>
      <c r="D193" s="160" t="s">
        <v>472</v>
      </c>
      <c r="E193" s="182" t="s">
        <v>1</v>
      </c>
      <c r="F193" s="183" t="s">
        <v>1283</v>
      </c>
      <c r="H193" s="184">
        <v>244.03</v>
      </c>
      <c r="I193" s="185"/>
      <c r="L193" s="181"/>
      <c r="M193" s="186"/>
      <c r="N193" s="187"/>
      <c r="O193" s="187"/>
      <c r="P193" s="187"/>
      <c r="Q193" s="187"/>
      <c r="R193" s="187"/>
      <c r="S193" s="187"/>
      <c r="T193" s="188"/>
      <c r="AT193" s="182" t="s">
        <v>472</v>
      </c>
      <c r="AU193" s="182" t="s">
        <v>88</v>
      </c>
      <c r="AV193" s="13" t="s">
        <v>88</v>
      </c>
      <c r="AW193" s="13" t="s">
        <v>35</v>
      </c>
      <c r="AX193" s="13" t="s">
        <v>86</v>
      </c>
      <c r="AY193" s="182" t="s">
        <v>127</v>
      </c>
    </row>
    <row r="194" spans="1:65" s="2" customFormat="1" ht="24.2" customHeight="1">
      <c r="A194" s="33"/>
      <c r="B194" s="145"/>
      <c r="C194" s="146" t="s">
        <v>193</v>
      </c>
      <c r="D194" s="146" t="s">
        <v>130</v>
      </c>
      <c r="E194" s="147" t="s">
        <v>1321</v>
      </c>
      <c r="F194" s="148" t="s">
        <v>1322</v>
      </c>
      <c r="G194" s="149" t="s">
        <v>467</v>
      </c>
      <c r="H194" s="150">
        <v>1.2E-2</v>
      </c>
      <c r="I194" s="151"/>
      <c r="J194" s="152">
        <f>ROUND(I194*H194,2)</f>
        <v>0</v>
      </c>
      <c r="K194" s="153"/>
      <c r="L194" s="34"/>
      <c r="M194" s="154" t="s">
        <v>1</v>
      </c>
      <c r="N194" s="155" t="s">
        <v>43</v>
      </c>
      <c r="O194" s="59"/>
      <c r="P194" s="156">
        <f>O194*H194</f>
        <v>0</v>
      </c>
      <c r="Q194" s="156">
        <v>0</v>
      </c>
      <c r="R194" s="156">
        <f>Q194*H194</f>
        <v>0</v>
      </c>
      <c r="S194" s="156">
        <v>0</v>
      </c>
      <c r="T194" s="157">
        <f>S194*H194</f>
        <v>0</v>
      </c>
      <c r="U194" s="33"/>
      <c r="V194" s="33"/>
      <c r="W194" s="33"/>
      <c r="X194" s="33"/>
      <c r="Y194" s="33"/>
      <c r="Z194" s="33"/>
      <c r="AA194" s="33"/>
      <c r="AB194" s="33"/>
      <c r="AC194" s="33"/>
      <c r="AD194" s="33"/>
      <c r="AE194" s="33"/>
      <c r="AR194" s="158" t="s">
        <v>134</v>
      </c>
      <c r="AT194" s="158" t="s">
        <v>130</v>
      </c>
      <c r="AU194" s="158" t="s">
        <v>88</v>
      </c>
      <c r="AY194" s="18" t="s">
        <v>127</v>
      </c>
      <c r="BE194" s="159">
        <f>IF(N194="základní",J194,0)</f>
        <v>0</v>
      </c>
      <c r="BF194" s="159">
        <f>IF(N194="snížená",J194,0)</f>
        <v>0</v>
      </c>
      <c r="BG194" s="159">
        <f>IF(N194="zákl. přenesená",J194,0)</f>
        <v>0</v>
      </c>
      <c r="BH194" s="159">
        <f>IF(N194="sníž. přenesená",J194,0)</f>
        <v>0</v>
      </c>
      <c r="BI194" s="159">
        <f>IF(N194="nulová",J194,0)</f>
        <v>0</v>
      </c>
      <c r="BJ194" s="18" t="s">
        <v>86</v>
      </c>
      <c r="BK194" s="159">
        <f>ROUND(I194*H194,2)</f>
        <v>0</v>
      </c>
      <c r="BL194" s="18" t="s">
        <v>134</v>
      </c>
      <c r="BM194" s="158" t="s">
        <v>1323</v>
      </c>
    </row>
    <row r="195" spans="1:65" s="2" customFormat="1" ht="48.75">
      <c r="A195" s="33"/>
      <c r="B195" s="34"/>
      <c r="C195" s="33"/>
      <c r="D195" s="160" t="s">
        <v>136</v>
      </c>
      <c r="E195" s="33"/>
      <c r="F195" s="161" t="s">
        <v>1324</v>
      </c>
      <c r="G195" s="33"/>
      <c r="H195" s="33"/>
      <c r="I195" s="162"/>
      <c r="J195" s="33"/>
      <c r="K195" s="33"/>
      <c r="L195" s="34"/>
      <c r="M195" s="163"/>
      <c r="N195" s="164"/>
      <c r="O195" s="59"/>
      <c r="P195" s="59"/>
      <c r="Q195" s="59"/>
      <c r="R195" s="59"/>
      <c r="S195" s="59"/>
      <c r="T195" s="60"/>
      <c r="U195" s="33"/>
      <c r="V195" s="33"/>
      <c r="W195" s="33"/>
      <c r="X195" s="33"/>
      <c r="Y195" s="33"/>
      <c r="Z195" s="33"/>
      <c r="AA195" s="33"/>
      <c r="AB195" s="33"/>
      <c r="AC195" s="33"/>
      <c r="AD195" s="33"/>
      <c r="AE195" s="33"/>
      <c r="AT195" s="18" t="s">
        <v>136</v>
      </c>
      <c r="AU195" s="18" t="s">
        <v>88</v>
      </c>
    </row>
    <row r="196" spans="1:65" s="13" customFormat="1">
      <c r="B196" s="181"/>
      <c r="D196" s="160" t="s">
        <v>472</v>
      </c>
      <c r="E196" s="182" t="s">
        <v>1</v>
      </c>
      <c r="F196" s="183" t="s">
        <v>1325</v>
      </c>
      <c r="H196" s="184">
        <v>0.01</v>
      </c>
      <c r="I196" s="185"/>
      <c r="L196" s="181"/>
      <c r="M196" s="186"/>
      <c r="N196" s="187"/>
      <c r="O196" s="187"/>
      <c r="P196" s="187"/>
      <c r="Q196" s="187"/>
      <c r="R196" s="187"/>
      <c r="S196" s="187"/>
      <c r="T196" s="188"/>
      <c r="AT196" s="182" t="s">
        <v>472</v>
      </c>
      <c r="AU196" s="182" t="s">
        <v>88</v>
      </c>
      <c r="AV196" s="13" t="s">
        <v>88</v>
      </c>
      <c r="AW196" s="13" t="s">
        <v>35</v>
      </c>
      <c r="AX196" s="13" t="s">
        <v>78</v>
      </c>
      <c r="AY196" s="182" t="s">
        <v>127</v>
      </c>
    </row>
    <row r="197" spans="1:65" s="13" customFormat="1">
      <c r="B197" s="181"/>
      <c r="D197" s="160" t="s">
        <v>472</v>
      </c>
      <c r="E197" s="182" t="s">
        <v>1</v>
      </c>
      <c r="F197" s="183" t="s">
        <v>1326</v>
      </c>
      <c r="H197" s="184">
        <v>1E-3</v>
      </c>
      <c r="I197" s="185"/>
      <c r="L197" s="181"/>
      <c r="M197" s="186"/>
      <c r="N197" s="187"/>
      <c r="O197" s="187"/>
      <c r="P197" s="187"/>
      <c r="Q197" s="187"/>
      <c r="R197" s="187"/>
      <c r="S197" s="187"/>
      <c r="T197" s="188"/>
      <c r="AT197" s="182" t="s">
        <v>472</v>
      </c>
      <c r="AU197" s="182" t="s">
        <v>88</v>
      </c>
      <c r="AV197" s="13" t="s">
        <v>88</v>
      </c>
      <c r="AW197" s="13" t="s">
        <v>35</v>
      </c>
      <c r="AX197" s="13" t="s">
        <v>78</v>
      </c>
      <c r="AY197" s="182" t="s">
        <v>127</v>
      </c>
    </row>
    <row r="198" spans="1:65" s="13" customFormat="1">
      <c r="B198" s="181"/>
      <c r="D198" s="160" t="s">
        <v>472</v>
      </c>
      <c r="E198" s="182" t="s">
        <v>1</v>
      </c>
      <c r="F198" s="183" t="s">
        <v>1327</v>
      </c>
      <c r="H198" s="184">
        <v>1E-3</v>
      </c>
      <c r="I198" s="185"/>
      <c r="L198" s="181"/>
      <c r="M198" s="186"/>
      <c r="N198" s="187"/>
      <c r="O198" s="187"/>
      <c r="P198" s="187"/>
      <c r="Q198" s="187"/>
      <c r="R198" s="187"/>
      <c r="S198" s="187"/>
      <c r="T198" s="188"/>
      <c r="AT198" s="182" t="s">
        <v>472</v>
      </c>
      <c r="AU198" s="182" t="s">
        <v>88</v>
      </c>
      <c r="AV198" s="13" t="s">
        <v>88</v>
      </c>
      <c r="AW198" s="13" t="s">
        <v>35</v>
      </c>
      <c r="AX198" s="13" t="s">
        <v>78</v>
      </c>
      <c r="AY198" s="182" t="s">
        <v>127</v>
      </c>
    </row>
    <row r="199" spans="1:65" s="14" customFormat="1">
      <c r="B199" s="189"/>
      <c r="D199" s="160" t="s">
        <v>472</v>
      </c>
      <c r="E199" s="190" t="s">
        <v>1</v>
      </c>
      <c r="F199" s="191" t="s">
        <v>477</v>
      </c>
      <c r="H199" s="192">
        <v>1.2E-2</v>
      </c>
      <c r="I199" s="193"/>
      <c r="L199" s="189"/>
      <c r="M199" s="194"/>
      <c r="N199" s="195"/>
      <c r="O199" s="195"/>
      <c r="P199" s="195"/>
      <c r="Q199" s="195"/>
      <c r="R199" s="195"/>
      <c r="S199" s="195"/>
      <c r="T199" s="196"/>
      <c r="AT199" s="190" t="s">
        <v>472</v>
      </c>
      <c r="AU199" s="190" t="s">
        <v>88</v>
      </c>
      <c r="AV199" s="14" t="s">
        <v>134</v>
      </c>
      <c r="AW199" s="14" t="s">
        <v>35</v>
      </c>
      <c r="AX199" s="14" t="s">
        <v>86</v>
      </c>
      <c r="AY199" s="190" t="s">
        <v>127</v>
      </c>
    </row>
    <row r="200" spans="1:65" s="2" customFormat="1" ht="24.2" customHeight="1">
      <c r="A200" s="33"/>
      <c r="B200" s="145"/>
      <c r="C200" s="146" t="s">
        <v>8</v>
      </c>
      <c r="D200" s="146" t="s">
        <v>130</v>
      </c>
      <c r="E200" s="147" t="s">
        <v>645</v>
      </c>
      <c r="F200" s="148" t="s">
        <v>646</v>
      </c>
      <c r="G200" s="149" t="s">
        <v>467</v>
      </c>
      <c r="H200" s="150">
        <v>0.05</v>
      </c>
      <c r="I200" s="151"/>
      <c r="J200" s="152">
        <f>ROUND(I200*H200,2)</f>
        <v>0</v>
      </c>
      <c r="K200" s="153"/>
      <c r="L200" s="34"/>
      <c r="M200" s="154" t="s">
        <v>1</v>
      </c>
      <c r="N200" s="155" t="s">
        <v>43</v>
      </c>
      <c r="O200" s="59"/>
      <c r="P200" s="156">
        <f>O200*H200</f>
        <v>0</v>
      </c>
      <c r="Q200" s="156">
        <v>0</v>
      </c>
      <c r="R200" s="156">
        <f>Q200*H200</f>
        <v>0</v>
      </c>
      <c r="S200" s="156">
        <v>0</v>
      </c>
      <c r="T200" s="157">
        <f>S200*H200</f>
        <v>0</v>
      </c>
      <c r="U200" s="33"/>
      <c r="V200" s="33"/>
      <c r="W200" s="33"/>
      <c r="X200" s="33"/>
      <c r="Y200" s="33"/>
      <c r="Z200" s="33"/>
      <c r="AA200" s="33"/>
      <c r="AB200" s="33"/>
      <c r="AC200" s="33"/>
      <c r="AD200" s="33"/>
      <c r="AE200" s="33"/>
      <c r="AR200" s="158" t="s">
        <v>134</v>
      </c>
      <c r="AT200" s="158" t="s">
        <v>130</v>
      </c>
      <c r="AU200" s="158" t="s">
        <v>88</v>
      </c>
      <c r="AY200" s="18" t="s">
        <v>127</v>
      </c>
      <c r="BE200" s="159">
        <f>IF(N200="základní",J200,0)</f>
        <v>0</v>
      </c>
      <c r="BF200" s="159">
        <f>IF(N200="snížená",J200,0)</f>
        <v>0</v>
      </c>
      <c r="BG200" s="159">
        <f>IF(N200="zákl. přenesená",J200,0)</f>
        <v>0</v>
      </c>
      <c r="BH200" s="159">
        <f>IF(N200="sníž. přenesená",J200,0)</f>
        <v>0</v>
      </c>
      <c r="BI200" s="159">
        <f>IF(N200="nulová",J200,0)</f>
        <v>0</v>
      </c>
      <c r="BJ200" s="18" t="s">
        <v>86</v>
      </c>
      <c r="BK200" s="159">
        <f>ROUND(I200*H200,2)</f>
        <v>0</v>
      </c>
      <c r="BL200" s="18" t="s">
        <v>134</v>
      </c>
      <c r="BM200" s="158" t="s">
        <v>1328</v>
      </c>
    </row>
    <row r="201" spans="1:65" s="2" customFormat="1" ht="48.75">
      <c r="A201" s="33"/>
      <c r="B201" s="34"/>
      <c r="C201" s="33"/>
      <c r="D201" s="160" t="s">
        <v>136</v>
      </c>
      <c r="E201" s="33"/>
      <c r="F201" s="161" t="s">
        <v>1329</v>
      </c>
      <c r="G201" s="33"/>
      <c r="H201" s="33"/>
      <c r="I201" s="162"/>
      <c r="J201" s="33"/>
      <c r="K201" s="33"/>
      <c r="L201" s="34"/>
      <c r="M201" s="163"/>
      <c r="N201" s="164"/>
      <c r="O201" s="59"/>
      <c r="P201" s="59"/>
      <c r="Q201" s="59"/>
      <c r="R201" s="59"/>
      <c r="S201" s="59"/>
      <c r="T201" s="60"/>
      <c r="U201" s="33"/>
      <c r="V201" s="33"/>
      <c r="W201" s="33"/>
      <c r="X201" s="33"/>
      <c r="Y201" s="33"/>
      <c r="Z201" s="33"/>
      <c r="AA201" s="33"/>
      <c r="AB201" s="33"/>
      <c r="AC201" s="33"/>
      <c r="AD201" s="33"/>
      <c r="AE201" s="33"/>
      <c r="AT201" s="18" t="s">
        <v>136</v>
      </c>
      <c r="AU201" s="18" t="s">
        <v>88</v>
      </c>
    </row>
    <row r="202" spans="1:65" s="13" customFormat="1">
      <c r="B202" s="181"/>
      <c r="D202" s="160" t="s">
        <v>472</v>
      </c>
      <c r="E202" s="182" t="s">
        <v>1</v>
      </c>
      <c r="F202" s="183" t="s">
        <v>1330</v>
      </c>
      <c r="H202" s="184">
        <v>1E-3</v>
      </c>
      <c r="I202" s="185"/>
      <c r="L202" s="181"/>
      <c r="M202" s="186"/>
      <c r="N202" s="187"/>
      <c r="O202" s="187"/>
      <c r="P202" s="187"/>
      <c r="Q202" s="187"/>
      <c r="R202" s="187"/>
      <c r="S202" s="187"/>
      <c r="T202" s="188"/>
      <c r="AT202" s="182" t="s">
        <v>472</v>
      </c>
      <c r="AU202" s="182" t="s">
        <v>88</v>
      </c>
      <c r="AV202" s="13" t="s">
        <v>88</v>
      </c>
      <c r="AW202" s="13" t="s">
        <v>35</v>
      </c>
      <c r="AX202" s="13" t="s">
        <v>78</v>
      </c>
      <c r="AY202" s="182" t="s">
        <v>127</v>
      </c>
    </row>
    <row r="203" spans="1:65" s="13" customFormat="1">
      <c r="B203" s="181"/>
      <c r="D203" s="160" t="s">
        <v>472</v>
      </c>
      <c r="E203" s="182" t="s">
        <v>1</v>
      </c>
      <c r="F203" s="183" t="s">
        <v>1331</v>
      </c>
      <c r="H203" s="184">
        <v>6.0000000000000001E-3</v>
      </c>
      <c r="I203" s="185"/>
      <c r="L203" s="181"/>
      <c r="M203" s="186"/>
      <c r="N203" s="187"/>
      <c r="O203" s="187"/>
      <c r="P203" s="187"/>
      <c r="Q203" s="187"/>
      <c r="R203" s="187"/>
      <c r="S203" s="187"/>
      <c r="T203" s="188"/>
      <c r="AT203" s="182" t="s">
        <v>472</v>
      </c>
      <c r="AU203" s="182" t="s">
        <v>88</v>
      </c>
      <c r="AV203" s="13" t="s">
        <v>88</v>
      </c>
      <c r="AW203" s="13" t="s">
        <v>35</v>
      </c>
      <c r="AX203" s="13" t="s">
        <v>78</v>
      </c>
      <c r="AY203" s="182" t="s">
        <v>127</v>
      </c>
    </row>
    <row r="204" spans="1:65" s="13" customFormat="1">
      <c r="B204" s="181"/>
      <c r="D204" s="160" t="s">
        <v>472</v>
      </c>
      <c r="E204" s="182" t="s">
        <v>1</v>
      </c>
      <c r="F204" s="183" t="s">
        <v>1332</v>
      </c>
      <c r="H204" s="184">
        <v>8.0000000000000002E-3</v>
      </c>
      <c r="I204" s="185"/>
      <c r="L204" s="181"/>
      <c r="M204" s="186"/>
      <c r="N204" s="187"/>
      <c r="O204" s="187"/>
      <c r="P204" s="187"/>
      <c r="Q204" s="187"/>
      <c r="R204" s="187"/>
      <c r="S204" s="187"/>
      <c r="T204" s="188"/>
      <c r="AT204" s="182" t="s">
        <v>472</v>
      </c>
      <c r="AU204" s="182" t="s">
        <v>88</v>
      </c>
      <c r="AV204" s="13" t="s">
        <v>88</v>
      </c>
      <c r="AW204" s="13" t="s">
        <v>35</v>
      </c>
      <c r="AX204" s="13" t="s">
        <v>78</v>
      </c>
      <c r="AY204" s="182" t="s">
        <v>127</v>
      </c>
    </row>
    <row r="205" spans="1:65" s="13" customFormat="1">
      <c r="B205" s="181"/>
      <c r="D205" s="160" t="s">
        <v>472</v>
      </c>
      <c r="E205" s="182" t="s">
        <v>1</v>
      </c>
      <c r="F205" s="183" t="s">
        <v>1333</v>
      </c>
      <c r="H205" s="184">
        <v>8.0000000000000002E-3</v>
      </c>
      <c r="I205" s="185"/>
      <c r="L205" s="181"/>
      <c r="M205" s="186"/>
      <c r="N205" s="187"/>
      <c r="O205" s="187"/>
      <c r="P205" s="187"/>
      <c r="Q205" s="187"/>
      <c r="R205" s="187"/>
      <c r="S205" s="187"/>
      <c r="T205" s="188"/>
      <c r="AT205" s="182" t="s">
        <v>472</v>
      </c>
      <c r="AU205" s="182" t="s">
        <v>88</v>
      </c>
      <c r="AV205" s="13" t="s">
        <v>88</v>
      </c>
      <c r="AW205" s="13" t="s">
        <v>35</v>
      </c>
      <c r="AX205" s="13" t="s">
        <v>78</v>
      </c>
      <c r="AY205" s="182" t="s">
        <v>127</v>
      </c>
    </row>
    <row r="206" spans="1:65" s="13" customFormat="1">
      <c r="B206" s="181"/>
      <c r="D206" s="160" t="s">
        <v>472</v>
      </c>
      <c r="E206" s="182" t="s">
        <v>1</v>
      </c>
      <c r="F206" s="183" t="s">
        <v>1334</v>
      </c>
      <c r="H206" s="184">
        <v>6.0000000000000001E-3</v>
      </c>
      <c r="I206" s="185"/>
      <c r="L206" s="181"/>
      <c r="M206" s="186"/>
      <c r="N206" s="187"/>
      <c r="O206" s="187"/>
      <c r="P206" s="187"/>
      <c r="Q206" s="187"/>
      <c r="R206" s="187"/>
      <c r="S206" s="187"/>
      <c r="T206" s="188"/>
      <c r="AT206" s="182" t="s">
        <v>472</v>
      </c>
      <c r="AU206" s="182" t="s">
        <v>88</v>
      </c>
      <c r="AV206" s="13" t="s">
        <v>88</v>
      </c>
      <c r="AW206" s="13" t="s">
        <v>35</v>
      </c>
      <c r="AX206" s="13" t="s">
        <v>78</v>
      </c>
      <c r="AY206" s="182" t="s">
        <v>127</v>
      </c>
    </row>
    <row r="207" spans="1:65" s="13" customFormat="1">
      <c r="B207" s="181"/>
      <c r="D207" s="160" t="s">
        <v>472</v>
      </c>
      <c r="E207" s="182" t="s">
        <v>1</v>
      </c>
      <c r="F207" s="183" t="s">
        <v>1335</v>
      </c>
      <c r="H207" s="184">
        <v>4.0000000000000001E-3</v>
      </c>
      <c r="I207" s="185"/>
      <c r="L207" s="181"/>
      <c r="M207" s="186"/>
      <c r="N207" s="187"/>
      <c r="O207" s="187"/>
      <c r="P207" s="187"/>
      <c r="Q207" s="187"/>
      <c r="R207" s="187"/>
      <c r="S207" s="187"/>
      <c r="T207" s="188"/>
      <c r="AT207" s="182" t="s">
        <v>472</v>
      </c>
      <c r="AU207" s="182" t="s">
        <v>88</v>
      </c>
      <c r="AV207" s="13" t="s">
        <v>88</v>
      </c>
      <c r="AW207" s="13" t="s">
        <v>35</v>
      </c>
      <c r="AX207" s="13" t="s">
        <v>78</v>
      </c>
      <c r="AY207" s="182" t="s">
        <v>127</v>
      </c>
    </row>
    <row r="208" spans="1:65" s="13" customFormat="1">
      <c r="B208" s="181"/>
      <c r="D208" s="160" t="s">
        <v>472</v>
      </c>
      <c r="E208" s="182" t="s">
        <v>1</v>
      </c>
      <c r="F208" s="183" t="s">
        <v>1336</v>
      </c>
      <c r="H208" s="184">
        <v>3.0000000000000001E-3</v>
      </c>
      <c r="I208" s="185"/>
      <c r="L208" s="181"/>
      <c r="M208" s="186"/>
      <c r="N208" s="187"/>
      <c r="O208" s="187"/>
      <c r="P208" s="187"/>
      <c r="Q208" s="187"/>
      <c r="R208" s="187"/>
      <c r="S208" s="187"/>
      <c r="T208" s="188"/>
      <c r="AT208" s="182" t="s">
        <v>472</v>
      </c>
      <c r="AU208" s="182" t="s">
        <v>88</v>
      </c>
      <c r="AV208" s="13" t="s">
        <v>88</v>
      </c>
      <c r="AW208" s="13" t="s">
        <v>35</v>
      </c>
      <c r="AX208" s="13" t="s">
        <v>78</v>
      </c>
      <c r="AY208" s="182" t="s">
        <v>127</v>
      </c>
    </row>
    <row r="209" spans="1:65" s="13" customFormat="1">
      <c r="B209" s="181"/>
      <c r="D209" s="160" t="s">
        <v>472</v>
      </c>
      <c r="E209" s="182" t="s">
        <v>1</v>
      </c>
      <c r="F209" s="183" t="s">
        <v>1337</v>
      </c>
      <c r="H209" s="184">
        <v>7.0000000000000001E-3</v>
      </c>
      <c r="I209" s="185"/>
      <c r="L209" s="181"/>
      <c r="M209" s="186"/>
      <c r="N209" s="187"/>
      <c r="O209" s="187"/>
      <c r="P209" s="187"/>
      <c r="Q209" s="187"/>
      <c r="R209" s="187"/>
      <c r="S209" s="187"/>
      <c r="T209" s="188"/>
      <c r="AT209" s="182" t="s">
        <v>472</v>
      </c>
      <c r="AU209" s="182" t="s">
        <v>88</v>
      </c>
      <c r="AV209" s="13" t="s">
        <v>88</v>
      </c>
      <c r="AW209" s="13" t="s">
        <v>35</v>
      </c>
      <c r="AX209" s="13" t="s">
        <v>78</v>
      </c>
      <c r="AY209" s="182" t="s">
        <v>127</v>
      </c>
    </row>
    <row r="210" spans="1:65" s="13" customFormat="1">
      <c r="B210" s="181"/>
      <c r="D210" s="160" t="s">
        <v>472</v>
      </c>
      <c r="E210" s="182" t="s">
        <v>1</v>
      </c>
      <c r="F210" s="183" t="s">
        <v>1338</v>
      </c>
      <c r="H210" s="184">
        <v>7.0000000000000001E-3</v>
      </c>
      <c r="I210" s="185"/>
      <c r="L210" s="181"/>
      <c r="M210" s="186"/>
      <c r="N210" s="187"/>
      <c r="O210" s="187"/>
      <c r="P210" s="187"/>
      <c r="Q210" s="187"/>
      <c r="R210" s="187"/>
      <c r="S210" s="187"/>
      <c r="T210" s="188"/>
      <c r="AT210" s="182" t="s">
        <v>472</v>
      </c>
      <c r="AU210" s="182" t="s">
        <v>88</v>
      </c>
      <c r="AV210" s="13" t="s">
        <v>88</v>
      </c>
      <c r="AW210" s="13" t="s">
        <v>35</v>
      </c>
      <c r="AX210" s="13" t="s">
        <v>78</v>
      </c>
      <c r="AY210" s="182" t="s">
        <v>127</v>
      </c>
    </row>
    <row r="211" spans="1:65" s="14" customFormat="1">
      <c r="B211" s="189"/>
      <c r="D211" s="160" t="s">
        <v>472</v>
      </c>
      <c r="E211" s="190" t="s">
        <v>1</v>
      </c>
      <c r="F211" s="191" t="s">
        <v>477</v>
      </c>
      <c r="H211" s="192">
        <v>0.05</v>
      </c>
      <c r="I211" s="193"/>
      <c r="L211" s="189"/>
      <c r="M211" s="194"/>
      <c r="N211" s="195"/>
      <c r="O211" s="195"/>
      <c r="P211" s="195"/>
      <c r="Q211" s="195"/>
      <c r="R211" s="195"/>
      <c r="S211" s="195"/>
      <c r="T211" s="196"/>
      <c r="AT211" s="190" t="s">
        <v>472</v>
      </c>
      <c r="AU211" s="190" t="s">
        <v>88</v>
      </c>
      <c r="AV211" s="14" t="s">
        <v>134</v>
      </c>
      <c r="AW211" s="14" t="s">
        <v>35</v>
      </c>
      <c r="AX211" s="14" t="s">
        <v>86</v>
      </c>
      <c r="AY211" s="190" t="s">
        <v>127</v>
      </c>
    </row>
    <row r="212" spans="1:65" s="2" customFormat="1" ht="16.5" customHeight="1">
      <c r="A212" s="33"/>
      <c r="B212" s="145"/>
      <c r="C212" s="165" t="s">
        <v>202</v>
      </c>
      <c r="D212" s="165" t="s">
        <v>138</v>
      </c>
      <c r="E212" s="166" t="s">
        <v>1339</v>
      </c>
      <c r="F212" s="167" t="s">
        <v>1340</v>
      </c>
      <c r="G212" s="168" t="s">
        <v>141</v>
      </c>
      <c r="H212" s="169">
        <v>24</v>
      </c>
      <c r="I212" s="170"/>
      <c r="J212" s="171">
        <f>ROUND(I212*H212,2)</f>
        <v>0</v>
      </c>
      <c r="K212" s="172"/>
      <c r="L212" s="173"/>
      <c r="M212" s="174" t="s">
        <v>1</v>
      </c>
      <c r="N212" s="175" t="s">
        <v>43</v>
      </c>
      <c r="O212" s="59"/>
      <c r="P212" s="156">
        <f>O212*H212</f>
        <v>0</v>
      </c>
      <c r="Q212" s="156">
        <v>7.4200000000000004E-3</v>
      </c>
      <c r="R212" s="156">
        <f>Q212*H212</f>
        <v>0.17808000000000002</v>
      </c>
      <c r="S212" s="156">
        <v>0</v>
      </c>
      <c r="T212" s="157">
        <f>S212*H212</f>
        <v>0</v>
      </c>
      <c r="U212" s="33"/>
      <c r="V212" s="33"/>
      <c r="W212" s="33"/>
      <c r="X212" s="33"/>
      <c r="Y212" s="33"/>
      <c r="Z212" s="33"/>
      <c r="AA212" s="33"/>
      <c r="AB212" s="33"/>
      <c r="AC212" s="33"/>
      <c r="AD212" s="33"/>
      <c r="AE212" s="33"/>
      <c r="AR212" s="158" t="s">
        <v>142</v>
      </c>
      <c r="AT212" s="158" t="s">
        <v>138</v>
      </c>
      <c r="AU212" s="158" t="s">
        <v>88</v>
      </c>
      <c r="AY212" s="18" t="s">
        <v>127</v>
      </c>
      <c r="BE212" s="159">
        <f>IF(N212="základní",J212,0)</f>
        <v>0</v>
      </c>
      <c r="BF212" s="159">
        <f>IF(N212="snížená",J212,0)</f>
        <v>0</v>
      </c>
      <c r="BG212" s="159">
        <f>IF(N212="zákl. přenesená",J212,0)</f>
        <v>0</v>
      </c>
      <c r="BH212" s="159">
        <f>IF(N212="sníž. přenesená",J212,0)</f>
        <v>0</v>
      </c>
      <c r="BI212" s="159">
        <f>IF(N212="nulová",J212,0)</f>
        <v>0</v>
      </c>
      <c r="BJ212" s="18" t="s">
        <v>86</v>
      </c>
      <c r="BK212" s="159">
        <f>ROUND(I212*H212,2)</f>
        <v>0</v>
      </c>
      <c r="BL212" s="18" t="s">
        <v>134</v>
      </c>
      <c r="BM212" s="158" t="s">
        <v>1341</v>
      </c>
    </row>
    <row r="213" spans="1:65" s="2" customFormat="1">
      <c r="A213" s="33"/>
      <c r="B213" s="34"/>
      <c r="C213" s="33"/>
      <c r="D213" s="160" t="s">
        <v>136</v>
      </c>
      <c r="E213" s="33"/>
      <c r="F213" s="161" t="s">
        <v>1340</v>
      </c>
      <c r="G213" s="33"/>
      <c r="H213" s="33"/>
      <c r="I213" s="162"/>
      <c r="J213" s="33"/>
      <c r="K213" s="33"/>
      <c r="L213" s="34"/>
      <c r="M213" s="163"/>
      <c r="N213" s="164"/>
      <c r="O213" s="59"/>
      <c r="P213" s="59"/>
      <c r="Q213" s="59"/>
      <c r="R213" s="59"/>
      <c r="S213" s="59"/>
      <c r="T213" s="60"/>
      <c r="U213" s="33"/>
      <c r="V213" s="33"/>
      <c r="W213" s="33"/>
      <c r="X213" s="33"/>
      <c r="Y213" s="33"/>
      <c r="Z213" s="33"/>
      <c r="AA213" s="33"/>
      <c r="AB213" s="33"/>
      <c r="AC213" s="33"/>
      <c r="AD213" s="33"/>
      <c r="AE213" s="33"/>
      <c r="AT213" s="18" t="s">
        <v>136</v>
      </c>
      <c r="AU213" s="18" t="s">
        <v>88</v>
      </c>
    </row>
    <row r="214" spans="1:65" s="13" customFormat="1">
      <c r="B214" s="181"/>
      <c r="D214" s="160" t="s">
        <v>472</v>
      </c>
      <c r="E214" s="182" t="s">
        <v>1</v>
      </c>
      <c r="F214" s="183" t="s">
        <v>1342</v>
      </c>
      <c r="H214" s="184">
        <v>4</v>
      </c>
      <c r="I214" s="185"/>
      <c r="L214" s="181"/>
      <c r="M214" s="186"/>
      <c r="N214" s="187"/>
      <c r="O214" s="187"/>
      <c r="P214" s="187"/>
      <c r="Q214" s="187"/>
      <c r="R214" s="187"/>
      <c r="S214" s="187"/>
      <c r="T214" s="188"/>
      <c r="AT214" s="182" t="s">
        <v>472</v>
      </c>
      <c r="AU214" s="182" t="s">
        <v>88</v>
      </c>
      <c r="AV214" s="13" t="s">
        <v>88</v>
      </c>
      <c r="AW214" s="13" t="s">
        <v>35</v>
      </c>
      <c r="AX214" s="13" t="s">
        <v>78</v>
      </c>
      <c r="AY214" s="182" t="s">
        <v>127</v>
      </c>
    </row>
    <row r="215" spans="1:65" s="13" customFormat="1">
      <c r="B215" s="181"/>
      <c r="D215" s="160" t="s">
        <v>472</v>
      </c>
      <c r="E215" s="182" t="s">
        <v>1</v>
      </c>
      <c r="F215" s="183" t="s">
        <v>1343</v>
      </c>
      <c r="H215" s="184">
        <v>8</v>
      </c>
      <c r="I215" s="185"/>
      <c r="L215" s="181"/>
      <c r="M215" s="186"/>
      <c r="N215" s="187"/>
      <c r="O215" s="187"/>
      <c r="P215" s="187"/>
      <c r="Q215" s="187"/>
      <c r="R215" s="187"/>
      <c r="S215" s="187"/>
      <c r="T215" s="188"/>
      <c r="AT215" s="182" t="s">
        <v>472</v>
      </c>
      <c r="AU215" s="182" t="s">
        <v>88</v>
      </c>
      <c r="AV215" s="13" t="s">
        <v>88</v>
      </c>
      <c r="AW215" s="13" t="s">
        <v>35</v>
      </c>
      <c r="AX215" s="13" t="s">
        <v>78</v>
      </c>
      <c r="AY215" s="182" t="s">
        <v>127</v>
      </c>
    </row>
    <row r="216" spans="1:65" s="13" customFormat="1">
      <c r="B216" s="181"/>
      <c r="D216" s="160" t="s">
        <v>472</v>
      </c>
      <c r="E216" s="182" t="s">
        <v>1</v>
      </c>
      <c r="F216" s="183" t="s">
        <v>1344</v>
      </c>
      <c r="H216" s="184">
        <v>8</v>
      </c>
      <c r="I216" s="185"/>
      <c r="L216" s="181"/>
      <c r="M216" s="186"/>
      <c r="N216" s="187"/>
      <c r="O216" s="187"/>
      <c r="P216" s="187"/>
      <c r="Q216" s="187"/>
      <c r="R216" s="187"/>
      <c r="S216" s="187"/>
      <c r="T216" s="188"/>
      <c r="AT216" s="182" t="s">
        <v>472</v>
      </c>
      <c r="AU216" s="182" t="s">
        <v>88</v>
      </c>
      <c r="AV216" s="13" t="s">
        <v>88</v>
      </c>
      <c r="AW216" s="13" t="s">
        <v>35</v>
      </c>
      <c r="AX216" s="13" t="s">
        <v>78</v>
      </c>
      <c r="AY216" s="182" t="s">
        <v>127</v>
      </c>
    </row>
    <row r="217" spans="1:65" s="13" customFormat="1">
      <c r="B217" s="181"/>
      <c r="D217" s="160" t="s">
        <v>472</v>
      </c>
      <c r="E217" s="182" t="s">
        <v>1</v>
      </c>
      <c r="F217" s="183" t="s">
        <v>1345</v>
      </c>
      <c r="H217" s="184">
        <v>4</v>
      </c>
      <c r="I217" s="185"/>
      <c r="L217" s="181"/>
      <c r="M217" s="186"/>
      <c r="N217" s="187"/>
      <c r="O217" s="187"/>
      <c r="P217" s="187"/>
      <c r="Q217" s="187"/>
      <c r="R217" s="187"/>
      <c r="S217" s="187"/>
      <c r="T217" s="188"/>
      <c r="AT217" s="182" t="s">
        <v>472</v>
      </c>
      <c r="AU217" s="182" t="s">
        <v>88</v>
      </c>
      <c r="AV217" s="13" t="s">
        <v>88</v>
      </c>
      <c r="AW217" s="13" t="s">
        <v>35</v>
      </c>
      <c r="AX217" s="13" t="s">
        <v>78</v>
      </c>
      <c r="AY217" s="182" t="s">
        <v>127</v>
      </c>
    </row>
    <row r="218" spans="1:65" s="14" customFormat="1">
      <c r="B218" s="189"/>
      <c r="D218" s="160" t="s">
        <v>472</v>
      </c>
      <c r="E218" s="190" t="s">
        <v>1</v>
      </c>
      <c r="F218" s="191" t="s">
        <v>477</v>
      </c>
      <c r="H218" s="192">
        <v>24</v>
      </c>
      <c r="I218" s="193"/>
      <c r="L218" s="189"/>
      <c r="M218" s="194"/>
      <c r="N218" s="195"/>
      <c r="O218" s="195"/>
      <c r="P218" s="195"/>
      <c r="Q218" s="195"/>
      <c r="R218" s="195"/>
      <c r="S218" s="195"/>
      <c r="T218" s="196"/>
      <c r="AT218" s="190" t="s">
        <v>472</v>
      </c>
      <c r="AU218" s="190" t="s">
        <v>88</v>
      </c>
      <c r="AV218" s="14" t="s">
        <v>134</v>
      </c>
      <c r="AW218" s="14" t="s">
        <v>35</v>
      </c>
      <c r="AX218" s="14" t="s">
        <v>86</v>
      </c>
      <c r="AY218" s="190" t="s">
        <v>127</v>
      </c>
    </row>
    <row r="219" spans="1:65" s="2" customFormat="1" ht="16.5" customHeight="1">
      <c r="A219" s="33"/>
      <c r="B219" s="145"/>
      <c r="C219" s="165" t="s">
        <v>207</v>
      </c>
      <c r="D219" s="165" t="s">
        <v>138</v>
      </c>
      <c r="E219" s="166" t="s">
        <v>681</v>
      </c>
      <c r="F219" s="167" t="s">
        <v>682</v>
      </c>
      <c r="G219" s="168" t="s">
        <v>141</v>
      </c>
      <c r="H219" s="169">
        <v>82</v>
      </c>
      <c r="I219" s="170"/>
      <c r="J219" s="171">
        <f>ROUND(I219*H219,2)</f>
        <v>0</v>
      </c>
      <c r="K219" s="172"/>
      <c r="L219" s="173"/>
      <c r="M219" s="174" t="s">
        <v>1</v>
      </c>
      <c r="N219" s="175" t="s">
        <v>43</v>
      </c>
      <c r="O219" s="59"/>
      <c r="P219" s="156">
        <f>O219*H219</f>
        <v>0</v>
      </c>
      <c r="Q219" s="156">
        <v>8.5199999999999998E-3</v>
      </c>
      <c r="R219" s="156">
        <f>Q219*H219</f>
        <v>0.69863999999999993</v>
      </c>
      <c r="S219" s="156">
        <v>0</v>
      </c>
      <c r="T219" s="157">
        <f>S219*H219</f>
        <v>0</v>
      </c>
      <c r="U219" s="33"/>
      <c r="V219" s="33"/>
      <c r="W219" s="33"/>
      <c r="X219" s="33"/>
      <c r="Y219" s="33"/>
      <c r="Z219" s="33"/>
      <c r="AA219" s="33"/>
      <c r="AB219" s="33"/>
      <c r="AC219" s="33"/>
      <c r="AD219" s="33"/>
      <c r="AE219" s="33"/>
      <c r="AR219" s="158" t="s">
        <v>142</v>
      </c>
      <c r="AT219" s="158" t="s">
        <v>138</v>
      </c>
      <c r="AU219" s="158" t="s">
        <v>88</v>
      </c>
      <c r="AY219" s="18" t="s">
        <v>127</v>
      </c>
      <c r="BE219" s="159">
        <f>IF(N219="základní",J219,0)</f>
        <v>0</v>
      </c>
      <c r="BF219" s="159">
        <f>IF(N219="snížená",J219,0)</f>
        <v>0</v>
      </c>
      <c r="BG219" s="159">
        <f>IF(N219="zákl. přenesená",J219,0)</f>
        <v>0</v>
      </c>
      <c r="BH219" s="159">
        <f>IF(N219="sníž. přenesená",J219,0)</f>
        <v>0</v>
      </c>
      <c r="BI219" s="159">
        <f>IF(N219="nulová",J219,0)</f>
        <v>0</v>
      </c>
      <c r="BJ219" s="18" t="s">
        <v>86</v>
      </c>
      <c r="BK219" s="159">
        <f>ROUND(I219*H219,2)</f>
        <v>0</v>
      </c>
      <c r="BL219" s="18" t="s">
        <v>134</v>
      </c>
      <c r="BM219" s="158" t="s">
        <v>1346</v>
      </c>
    </row>
    <row r="220" spans="1:65" s="2" customFormat="1">
      <c r="A220" s="33"/>
      <c r="B220" s="34"/>
      <c r="C220" s="33"/>
      <c r="D220" s="160" t="s">
        <v>136</v>
      </c>
      <c r="E220" s="33"/>
      <c r="F220" s="161" t="s">
        <v>682</v>
      </c>
      <c r="G220" s="33"/>
      <c r="H220" s="33"/>
      <c r="I220" s="162"/>
      <c r="J220" s="33"/>
      <c r="K220" s="33"/>
      <c r="L220" s="34"/>
      <c r="M220" s="163"/>
      <c r="N220" s="164"/>
      <c r="O220" s="59"/>
      <c r="P220" s="59"/>
      <c r="Q220" s="59"/>
      <c r="R220" s="59"/>
      <c r="S220" s="59"/>
      <c r="T220" s="60"/>
      <c r="U220" s="33"/>
      <c r="V220" s="33"/>
      <c r="W220" s="33"/>
      <c r="X220" s="33"/>
      <c r="Y220" s="33"/>
      <c r="Z220" s="33"/>
      <c r="AA220" s="33"/>
      <c r="AB220" s="33"/>
      <c r="AC220" s="33"/>
      <c r="AD220" s="33"/>
      <c r="AE220" s="33"/>
      <c r="AT220" s="18" t="s">
        <v>136</v>
      </c>
      <c r="AU220" s="18" t="s">
        <v>88</v>
      </c>
    </row>
    <row r="221" spans="1:65" s="13" customFormat="1">
      <c r="B221" s="181"/>
      <c r="D221" s="160" t="s">
        <v>472</v>
      </c>
      <c r="E221" s="182" t="s">
        <v>1</v>
      </c>
      <c r="F221" s="183" t="s">
        <v>1347</v>
      </c>
      <c r="H221" s="184">
        <v>6</v>
      </c>
      <c r="I221" s="185"/>
      <c r="L221" s="181"/>
      <c r="M221" s="186"/>
      <c r="N221" s="187"/>
      <c r="O221" s="187"/>
      <c r="P221" s="187"/>
      <c r="Q221" s="187"/>
      <c r="R221" s="187"/>
      <c r="S221" s="187"/>
      <c r="T221" s="188"/>
      <c r="AT221" s="182" t="s">
        <v>472</v>
      </c>
      <c r="AU221" s="182" t="s">
        <v>88</v>
      </c>
      <c r="AV221" s="13" t="s">
        <v>88</v>
      </c>
      <c r="AW221" s="13" t="s">
        <v>35</v>
      </c>
      <c r="AX221" s="13" t="s">
        <v>78</v>
      </c>
      <c r="AY221" s="182" t="s">
        <v>127</v>
      </c>
    </row>
    <row r="222" spans="1:65" s="13" customFormat="1">
      <c r="B222" s="181"/>
      <c r="D222" s="160" t="s">
        <v>472</v>
      </c>
      <c r="E222" s="182" t="s">
        <v>1</v>
      </c>
      <c r="F222" s="183" t="s">
        <v>1348</v>
      </c>
      <c r="H222" s="184">
        <v>8</v>
      </c>
      <c r="I222" s="185"/>
      <c r="L222" s="181"/>
      <c r="M222" s="186"/>
      <c r="N222" s="187"/>
      <c r="O222" s="187"/>
      <c r="P222" s="187"/>
      <c r="Q222" s="187"/>
      <c r="R222" s="187"/>
      <c r="S222" s="187"/>
      <c r="T222" s="188"/>
      <c r="AT222" s="182" t="s">
        <v>472</v>
      </c>
      <c r="AU222" s="182" t="s">
        <v>88</v>
      </c>
      <c r="AV222" s="13" t="s">
        <v>88</v>
      </c>
      <c r="AW222" s="13" t="s">
        <v>35</v>
      </c>
      <c r="AX222" s="13" t="s">
        <v>78</v>
      </c>
      <c r="AY222" s="182" t="s">
        <v>127</v>
      </c>
    </row>
    <row r="223" spans="1:65" s="13" customFormat="1">
      <c r="B223" s="181"/>
      <c r="D223" s="160" t="s">
        <v>472</v>
      </c>
      <c r="E223" s="182" t="s">
        <v>1</v>
      </c>
      <c r="F223" s="183" t="s">
        <v>1349</v>
      </c>
      <c r="H223" s="184">
        <v>36</v>
      </c>
      <c r="I223" s="185"/>
      <c r="L223" s="181"/>
      <c r="M223" s="186"/>
      <c r="N223" s="187"/>
      <c r="O223" s="187"/>
      <c r="P223" s="187"/>
      <c r="Q223" s="187"/>
      <c r="R223" s="187"/>
      <c r="S223" s="187"/>
      <c r="T223" s="188"/>
      <c r="AT223" s="182" t="s">
        <v>472</v>
      </c>
      <c r="AU223" s="182" t="s">
        <v>88</v>
      </c>
      <c r="AV223" s="13" t="s">
        <v>88</v>
      </c>
      <c r="AW223" s="13" t="s">
        <v>35</v>
      </c>
      <c r="AX223" s="13" t="s">
        <v>78</v>
      </c>
      <c r="AY223" s="182" t="s">
        <v>127</v>
      </c>
    </row>
    <row r="224" spans="1:65" s="13" customFormat="1">
      <c r="B224" s="181"/>
      <c r="D224" s="160" t="s">
        <v>472</v>
      </c>
      <c r="E224" s="182" t="s">
        <v>1</v>
      </c>
      <c r="F224" s="183" t="s">
        <v>1350</v>
      </c>
      <c r="H224" s="184">
        <v>16</v>
      </c>
      <c r="I224" s="185"/>
      <c r="L224" s="181"/>
      <c r="M224" s="186"/>
      <c r="N224" s="187"/>
      <c r="O224" s="187"/>
      <c r="P224" s="187"/>
      <c r="Q224" s="187"/>
      <c r="R224" s="187"/>
      <c r="S224" s="187"/>
      <c r="T224" s="188"/>
      <c r="AT224" s="182" t="s">
        <v>472</v>
      </c>
      <c r="AU224" s="182" t="s">
        <v>88</v>
      </c>
      <c r="AV224" s="13" t="s">
        <v>88</v>
      </c>
      <c r="AW224" s="13" t="s">
        <v>35</v>
      </c>
      <c r="AX224" s="13" t="s">
        <v>78</v>
      </c>
      <c r="AY224" s="182" t="s">
        <v>127</v>
      </c>
    </row>
    <row r="225" spans="1:65" s="13" customFormat="1">
      <c r="B225" s="181"/>
      <c r="D225" s="160" t="s">
        <v>472</v>
      </c>
      <c r="E225" s="182" t="s">
        <v>1</v>
      </c>
      <c r="F225" s="183" t="s">
        <v>1351</v>
      </c>
      <c r="H225" s="184">
        <v>16</v>
      </c>
      <c r="I225" s="185"/>
      <c r="L225" s="181"/>
      <c r="M225" s="186"/>
      <c r="N225" s="187"/>
      <c r="O225" s="187"/>
      <c r="P225" s="187"/>
      <c r="Q225" s="187"/>
      <c r="R225" s="187"/>
      <c r="S225" s="187"/>
      <c r="T225" s="188"/>
      <c r="AT225" s="182" t="s">
        <v>472</v>
      </c>
      <c r="AU225" s="182" t="s">
        <v>88</v>
      </c>
      <c r="AV225" s="13" t="s">
        <v>88</v>
      </c>
      <c r="AW225" s="13" t="s">
        <v>35</v>
      </c>
      <c r="AX225" s="13" t="s">
        <v>78</v>
      </c>
      <c r="AY225" s="182" t="s">
        <v>127</v>
      </c>
    </row>
    <row r="226" spans="1:65" s="14" customFormat="1">
      <c r="B226" s="189"/>
      <c r="D226" s="160" t="s">
        <v>472</v>
      </c>
      <c r="E226" s="190" t="s">
        <v>1</v>
      </c>
      <c r="F226" s="191" t="s">
        <v>477</v>
      </c>
      <c r="H226" s="192">
        <v>82</v>
      </c>
      <c r="I226" s="193"/>
      <c r="L226" s="189"/>
      <c r="M226" s="194"/>
      <c r="N226" s="195"/>
      <c r="O226" s="195"/>
      <c r="P226" s="195"/>
      <c r="Q226" s="195"/>
      <c r="R226" s="195"/>
      <c r="S226" s="195"/>
      <c r="T226" s="196"/>
      <c r="AT226" s="190" t="s">
        <v>472</v>
      </c>
      <c r="AU226" s="190" t="s">
        <v>88</v>
      </c>
      <c r="AV226" s="14" t="s">
        <v>134</v>
      </c>
      <c r="AW226" s="14" t="s">
        <v>35</v>
      </c>
      <c r="AX226" s="14" t="s">
        <v>86</v>
      </c>
      <c r="AY226" s="190" t="s">
        <v>127</v>
      </c>
    </row>
    <row r="227" spans="1:65" s="2" customFormat="1" ht="24.2" customHeight="1">
      <c r="A227" s="33"/>
      <c r="B227" s="145"/>
      <c r="C227" s="165" t="s">
        <v>212</v>
      </c>
      <c r="D227" s="165" t="s">
        <v>138</v>
      </c>
      <c r="E227" s="166" t="s">
        <v>650</v>
      </c>
      <c r="F227" s="167" t="s">
        <v>651</v>
      </c>
      <c r="G227" s="168" t="s">
        <v>141</v>
      </c>
      <c r="H227" s="169">
        <v>25</v>
      </c>
      <c r="I227" s="170"/>
      <c r="J227" s="171">
        <f>ROUND(I227*H227,2)</f>
        <v>0</v>
      </c>
      <c r="K227" s="172"/>
      <c r="L227" s="173"/>
      <c r="M227" s="174" t="s">
        <v>1</v>
      </c>
      <c r="N227" s="175" t="s">
        <v>43</v>
      </c>
      <c r="O227" s="59"/>
      <c r="P227" s="156">
        <f>O227*H227</f>
        <v>0</v>
      </c>
      <c r="Q227" s="156">
        <v>9.7000000000000003E-2</v>
      </c>
      <c r="R227" s="156">
        <f>Q227*H227</f>
        <v>2.4250000000000003</v>
      </c>
      <c r="S227" s="156">
        <v>0</v>
      </c>
      <c r="T227" s="157">
        <f>S227*H227</f>
        <v>0</v>
      </c>
      <c r="U227" s="33"/>
      <c r="V227" s="33"/>
      <c r="W227" s="33"/>
      <c r="X227" s="33"/>
      <c r="Y227" s="33"/>
      <c r="Z227" s="33"/>
      <c r="AA227" s="33"/>
      <c r="AB227" s="33"/>
      <c r="AC227" s="33"/>
      <c r="AD227" s="33"/>
      <c r="AE227" s="33"/>
      <c r="AR227" s="158" t="s">
        <v>142</v>
      </c>
      <c r="AT227" s="158" t="s">
        <v>138</v>
      </c>
      <c r="AU227" s="158" t="s">
        <v>88</v>
      </c>
      <c r="AY227" s="18" t="s">
        <v>127</v>
      </c>
      <c r="BE227" s="159">
        <f>IF(N227="základní",J227,0)</f>
        <v>0</v>
      </c>
      <c r="BF227" s="159">
        <f>IF(N227="snížená",J227,0)</f>
        <v>0</v>
      </c>
      <c r="BG227" s="159">
        <f>IF(N227="zákl. přenesená",J227,0)</f>
        <v>0</v>
      </c>
      <c r="BH227" s="159">
        <f>IF(N227="sníž. přenesená",J227,0)</f>
        <v>0</v>
      </c>
      <c r="BI227" s="159">
        <f>IF(N227="nulová",J227,0)</f>
        <v>0</v>
      </c>
      <c r="BJ227" s="18" t="s">
        <v>86</v>
      </c>
      <c r="BK227" s="159">
        <f>ROUND(I227*H227,2)</f>
        <v>0</v>
      </c>
      <c r="BL227" s="18" t="s">
        <v>134</v>
      </c>
      <c r="BM227" s="158" t="s">
        <v>1352</v>
      </c>
    </row>
    <row r="228" spans="1:65" s="2" customFormat="1">
      <c r="A228" s="33"/>
      <c r="B228" s="34"/>
      <c r="C228" s="33"/>
      <c r="D228" s="160" t="s">
        <v>136</v>
      </c>
      <c r="E228" s="33"/>
      <c r="F228" s="161" t="s">
        <v>651</v>
      </c>
      <c r="G228" s="33"/>
      <c r="H228" s="33"/>
      <c r="I228" s="162"/>
      <c r="J228" s="33"/>
      <c r="K228" s="33"/>
      <c r="L228" s="34"/>
      <c r="M228" s="163"/>
      <c r="N228" s="164"/>
      <c r="O228" s="59"/>
      <c r="P228" s="59"/>
      <c r="Q228" s="59"/>
      <c r="R228" s="59"/>
      <c r="S228" s="59"/>
      <c r="T228" s="60"/>
      <c r="U228" s="33"/>
      <c r="V228" s="33"/>
      <c r="W228" s="33"/>
      <c r="X228" s="33"/>
      <c r="Y228" s="33"/>
      <c r="Z228" s="33"/>
      <c r="AA228" s="33"/>
      <c r="AB228" s="33"/>
      <c r="AC228" s="33"/>
      <c r="AD228" s="33"/>
      <c r="AE228" s="33"/>
      <c r="AT228" s="18" t="s">
        <v>136</v>
      </c>
      <c r="AU228" s="18" t="s">
        <v>88</v>
      </c>
    </row>
    <row r="229" spans="1:65" s="13" customFormat="1">
      <c r="B229" s="181"/>
      <c r="D229" s="160" t="s">
        <v>472</v>
      </c>
      <c r="E229" s="182" t="s">
        <v>1</v>
      </c>
      <c r="F229" s="183" t="s">
        <v>1353</v>
      </c>
      <c r="H229" s="184">
        <v>2</v>
      </c>
      <c r="I229" s="185"/>
      <c r="L229" s="181"/>
      <c r="M229" s="186"/>
      <c r="N229" s="187"/>
      <c r="O229" s="187"/>
      <c r="P229" s="187"/>
      <c r="Q229" s="187"/>
      <c r="R229" s="187"/>
      <c r="S229" s="187"/>
      <c r="T229" s="188"/>
      <c r="AT229" s="182" t="s">
        <v>472</v>
      </c>
      <c r="AU229" s="182" t="s">
        <v>88</v>
      </c>
      <c r="AV229" s="13" t="s">
        <v>88</v>
      </c>
      <c r="AW229" s="13" t="s">
        <v>35</v>
      </c>
      <c r="AX229" s="13" t="s">
        <v>78</v>
      </c>
      <c r="AY229" s="182" t="s">
        <v>127</v>
      </c>
    </row>
    <row r="230" spans="1:65" s="13" customFormat="1">
      <c r="B230" s="181"/>
      <c r="D230" s="160" t="s">
        <v>472</v>
      </c>
      <c r="E230" s="182" t="s">
        <v>1</v>
      </c>
      <c r="F230" s="183" t="s">
        <v>1354</v>
      </c>
      <c r="H230" s="184">
        <v>18</v>
      </c>
      <c r="I230" s="185"/>
      <c r="L230" s="181"/>
      <c r="M230" s="186"/>
      <c r="N230" s="187"/>
      <c r="O230" s="187"/>
      <c r="P230" s="187"/>
      <c r="Q230" s="187"/>
      <c r="R230" s="187"/>
      <c r="S230" s="187"/>
      <c r="T230" s="188"/>
      <c r="AT230" s="182" t="s">
        <v>472</v>
      </c>
      <c r="AU230" s="182" t="s">
        <v>88</v>
      </c>
      <c r="AV230" s="13" t="s">
        <v>88</v>
      </c>
      <c r="AW230" s="13" t="s">
        <v>35</v>
      </c>
      <c r="AX230" s="13" t="s">
        <v>78</v>
      </c>
      <c r="AY230" s="182" t="s">
        <v>127</v>
      </c>
    </row>
    <row r="231" spans="1:65" s="13" customFormat="1">
      <c r="B231" s="181"/>
      <c r="D231" s="160" t="s">
        <v>472</v>
      </c>
      <c r="E231" s="182" t="s">
        <v>1</v>
      </c>
      <c r="F231" s="183" t="s">
        <v>1355</v>
      </c>
      <c r="H231" s="184">
        <v>2</v>
      </c>
      <c r="I231" s="185"/>
      <c r="L231" s="181"/>
      <c r="M231" s="186"/>
      <c r="N231" s="187"/>
      <c r="O231" s="187"/>
      <c r="P231" s="187"/>
      <c r="Q231" s="187"/>
      <c r="R231" s="187"/>
      <c r="S231" s="187"/>
      <c r="T231" s="188"/>
      <c r="AT231" s="182" t="s">
        <v>472</v>
      </c>
      <c r="AU231" s="182" t="s">
        <v>88</v>
      </c>
      <c r="AV231" s="13" t="s">
        <v>88</v>
      </c>
      <c r="AW231" s="13" t="s">
        <v>35</v>
      </c>
      <c r="AX231" s="13" t="s">
        <v>78</v>
      </c>
      <c r="AY231" s="182" t="s">
        <v>127</v>
      </c>
    </row>
    <row r="232" spans="1:65" s="13" customFormat="1">
      <c r="B232" s="181"/>
      <c r="D232" s="160" t="s">
        <v>472</v>
      </c>
      <c r="E232" s="182" t="s">
        <v>1</v>
      </c>
      <c r="F232" s="183" t="s">
        <v>1356</v>
      </c>
      <c r="H232" s="184">
        <v>3</v>
      </c>
      <c r="I232" s="185"/>
      <c r="L232" s="181"/>
      <c r="M232" s="186"/>
      <c r="N232" s="187"/>
      <c r="O232" s="187"/>
      <c r="P232" s="187"/>
      <c r="Q232" s="187"/>
      <c r="R232" s="187"/>
      <c r="S232" s="187"/>
      <c r="T232" s="188"/>
      <c r="AT232" s="182" t="s">
        <v>472</v>
      </c>
      <c r="AU232" s="182" t="s">
        <v>88</v>
      </c>
      <c r="AV232" s="13" t="s">
        <v>88</v>
      </c>
      <c r="AW232" s="13" t="s">
        <v>35</v>
      </c>
      <c r="AX232" s="13" t="s">
        <v>78</v>
      </c>
      <c r="AY232" s="182" t="s">
        <v>127</v>
      </c>
    </row>
    <row r="233" spans="1:65" s="14" customFormat="1">
      <c r="B233" s="189"/>
      <c r="D233" s="160" t="s">
        <v>472</v>
      </c>
      <c r="E233" s="190" t="s">
        <v>1</v>
      </c>
      <c r="F233" s="191" t="s">
        <v>477</v>
      </c>
      <c r="H233" s="192">
        <v>25</v>
      </c>
      <c r="I233" s="193"/>
      <c r="L233" s="189"/>
      <c r="M233" s="194"/>
      <c r="N233" s="195"/>
      <c r="O233" s="195"/>
      <c r="P233" s="195"/>
      <c r="Q233" s="195"/>
      <c r="R233" s="195"/>
      <c r="S233" s="195"/>
      <c r="T233" s="196"/>
      <c r="AT233" s="190" t="s">
        <v>472</v>
      </c>
      <c r="AU233" s="190" t="s">
        <v>88</v>
      </c>
      <c r="AV233" s="14" t="s">
        <v>134</v>
      </c>
      <c r="AW233" s="14" t="s">
        <v>35</v>
      </c>
      <c r="AX233" s="14" t="s">
        <v>86</v>
      </c>
      <c r="AY233" s="190" t="s">
        <v>127</v>
      </c>
    </row>
    <row r="234" spans="1:65" s="2" customFormat="1" ht="24.2" customHeight="1">
      <c r="A234" s="33"/>
      <c r="B234" s="145"/>
      <c r="C234" s="165" t="s">
        <v>217</v>
      </c>
      <c r="D234" s="165" t="s">
        <v>138</v>
      </c>
      <c r="E234" s="166" t="s">
        <v>1357</v>
      </c>
      <c r="F234" s="167" t="s">
        <v>1358</v>
      </c>
      <c r="G234" s="168" t="s">
        <v>141</v>
      </c>
      <c r="H234" s="169">
        <v>24</v>
      </c>
      <c r="I234" s="170"/>
      <c r="J234" s="171">
        <f>ROUND(I234*H234,2)</f>
        <v>0</v>
      </c>
      <c r="K234" s="172"/>
      <c r="L234" s="173"/>
      <c r="M234" s="174" t="s">
        <v>1</v>
      </c>
      <c r="N234" s="175" t="s">
        <v>43</v>
      </c>
      <c r="O234" s="59"/>
      <c r="P234" s="156">
        <f>O234*H234</f>
        <v>0</v>
      </c>
      <c r="Q234" s="156">
        <v>8.9539999999999995E-2</v>
      </c>
      <c r="R234" s="156">
        <f>Q234*H234</f>
        <v>2.1489599999999998</v>
      </c>
      <c r="S234" s="156">
        <v>0</v>
      </c>
      <c r="T234" s="157">
        <f>S234*H234</f>
        <v>0</v>
      </c>
      <c r="U234" s="33"/>
      <c r="V234" s="33"/>
      <c r="W234" s="33"/>
      <c r="X234" s="33"/>
      <c r="Y234" s="33"/>
      <c r="Z234" s="33"/>
      <c r="AA234" s="33"/>
      <c r="AB234" s="33"/>
      <c r="AC234" s="33"/>
      <c r="AD234" s="33"/>
      <c r="AE234" s="33"/>
      <c r="AR234" s="158" t="s">
        <v>142</v>
      </c>
      <c r="AT234" s="158" t="s">
        <v>138</v>
      </c>
      <c r="AU234" s="158" t="s">
        <v>88</v>
      </c>
      <c r="AY234" s="18" t="s">
        <v>127</v>
      </c>
      <c r="BE234" s="159">
        <f>IF(N234="základní",J234,0)</f>
        <v>0</v>
      </c>
      <c r="BF234" s="159">
        <f>IF(N234="snížená",J234,0)</f>
        <v>0</v>
      </c>
      <c r="BG234" s="159">
        <f>IF(N234="zákl. přenesená",J234,0)</f>
        <v>0</v>
      </c>
      <c r="BH234" s="159">
        <f>IF(N234="sníž. přenesená",J234,0)</f>
        <v>0</v>
      </c>
      <c r="BI234" s="159">
        <f>IF(N234="nulová",J234,0)</f>
        <v>0</v>
      </c>
      <c r="BJ234" s="18" t="s">
        <v>86</v>
      </c>
      <c r="BK234" s="159">
        <f>ROUND(I234*H234,2)</f>
        <v>0</v>
      </c>
      <c r="BL234" s="18" t="s">
        <v>134</v>
      </c>
      <c r="BM234" s="158" t="s">
        <v>1359</v>
      </c>
    </row>
    <row r="235" spans="1:65" s="2" customFormat="1">
      <c r="A235" s="33"/>
      <c r="B235" s="34"/>
      <c r="C235" s="33"/>
      <c r="D235" s="160" t="s">
        <v>136</v>
      </c>
      <c r="E235" s="33"/>
      <c r="F235" s="161" t="s">
        <v>1358</v>
      </c>
      <c r="G235" s="33"/>
      <c r="H235" s="33"/>
      <c r="I235" s="162"/>
      <c r="J235" s="33"/>
      <c r="K235" s="33"/>
      <c r="L235" s="34"/>
      <c r="M235" s="163"/>
      <c r="N235" s="164"/>
      <c r="O235" s="59"/>
      <c r="P235" s="59"/>
      <c r="Q235" s="59"/>
      <c r="R235" s="59"/>
      <c r="S235" s="59"/>
      <c r="T235" s="60"/>
      <c r="U235" s="33"/>
      <c r="V235" s="33"/>
      <c r="W235" s="33"/>
      <c r="X235" s="33"/>
      <c r="Y235" s="33"/>
      <c r="Z235" s="33"/>
      <c r="AA235" s="33"/>
      <c r="AB235" s="33"/>
      <c r="AC235" s="33"/>
      <c r="AD235" s="33"/>
      <c r="AE235" s="33"/>
      <c r="AT235" s="18" t="s">
        <v>136</v>
      </c>
      <c r="AU235" s="18" t="s">
        <v>88</v>
      </c>
    </row>
    <row r="236" spans="1:65" s="13" customFormat="1">
      <c r="B236" s="181"/>
      <c r="D236" s="160" t="s">
        <v>472</v>
      </c>
      <c r="E236" s="182" t="s">
        <v>1</v>
      </c>
      <c r="F236" s="183" t="s">
        <v>1360</v>
      </c>
      <c r="H236" s="184">
        <v>3</v>
      </c>
      <c r="I236" s="185"/>
      <c r="L236" s="181"/>
      <c r="M236" s="186"/>
      <c r="N236" s="187"/>
      <c r="O236" s="187"/>
      <c r="P236" s="187"/>
      <c r="Q236" s="187"/>
      <c r="R236" s="187"/>
      <c r="S236" s="187"/>
      <c r="T236" s="188"/>
      <c r="AT236" s="182" t="s">
        <v>472</v>
      </c>
      <c r="AU236" s="182" t="s">
        <v>88</v>
      </c>
      <c r="AV236" s="13" t="s">
        <v>88</v>
      </c>
      <c r="AW236" s="13" t="s">
        <v>35</v>
      </c>
      <c r="AX236" s="13" t="s">
        <v>78</v>
      </c>
      <c r="AY236" s="182" t="s">
        <v>127</v>
      </c>
    </row>
    <row r="237" spans="1:65" s="13" customFormat="1">
      <c r="B237" s="181"/>
      <c r="D237" s="160" t="s">
        <v>472</v>
      </c>
      <c r="E237" s="182" t="s">
        <v>1</v>
      </c>
      <c r="F237" s="183" t="s">
        <v>1361</v>
      </c>
      <c r="H237" s="184">
        <v>5</v>
      </c>
      <c r="I237" s="185"/>
      <c r="L237" s="181"/>
      <c r="M237" s="186"/>
      <c r="N237" s="187"/>
      <c r="O237" s="187"/>
      <c r="P237" s="187"/>
      <c r="Q237" s="187"/>
      <c r="R237" s="187"/>
      <c r="S237" s="187"/>
      <c r="T237" s="188"/>
      <c r="AT237" s="182" t="s">
        <v>472</v>
      </c>
      <c r="AU237" s="182" t="s">
        <v>88</v>
      </c>
      <c r="AV237" s="13" t="s">
        <v>88</v>
      </c>
      <c r="AW237" s="13" t="s">
        <v>35</v>
      </c>
      <c r="AX237" s="13" t="s">
        <v>78</v>
      </c>
      <c r="AY237" s="182" t="s">
        <v>127</v>
      </c>
    </row>
    <row r="238" spans="1:65" s="13" customFormat="1">
      <c r="B238" s="181"/>
      <c r="D238" s="160" t="s">
        <v>472</v>
      </c>
      <c r="E238" s="182" t="s">
        <v>1</v>
      </c>
      <c r="F238" s="183" t="s">
        <v>1362</v>
      </c>
      <c r="H238" s="184">
        <v>5</v>
      </c>
      <c r="I238" s="185"/>
      <c r="L238" s="181"/>
      <c r="M238" s="186"/>
      <c r="N238" s="187"/>
      <c r="O238" s="187"/>
      <c r="P238" s="187"/>
      <c r="Q238" s="187"/>
      <c r="R238" s="187"/>
      <c r="S238" s="187"/>
      <c r="T238" s="188"/>
      <c r="AT238" s="182" t="s">
        <v>472</v>
      </c>
      <c r="AU238" s="182" t="s">
        <v>88</v>
      </c>
      <c r="AV238" s="13" t="s">
        <v>88</v>
      </c>
      <c r="AW238" s="13" t="s">
        <v>35</v>
      </c>
      <c r="AX238" s="13" t="s">
        <v>78</v>
      </c>
      <c r="AY238" s="182" t="s">
        <v>127</v>
      </c>
    </row>
    <row r="239" spans="1:65" s="13" customFormat="1">
      <c r="B239" s="181"/>
      <c r="D239" s="160" t="s">
        <v>472</v>
      </c>
      <c r="E239" s="182" t="s">
        <v>1</v>
      </c>
      <c r="F239" s="183" t="s">
        <v>1363</v>
      </c>
      <c r="H239" s="184">
        <v>2</v>
      </c>
      <c r="I239" s="185"/>
      <c r="L239" s="181"/>
      <c r="M239" s="186"/>
      <c r="N239" s="187"/>
      <c r="O239" s="187"/>
      <c r="P239" s="187"/>
      <c r="Q239" s="187"/>
      <c r="R239" s="187"/>
      <c r="S239" s="187"/>
      <c r="T239" s="188"/>
      <c r="AT239" s="182" t="s">
        <v>472</v>
      </c>
      <c r="AU239" s="182" t="s">
        <v>88</v>
      </c>
      <c r="AV239" s="13" t="s">
        <v>88</v>
      </c>
      <c r="AW239" s="13" t="s">
        <v>35</v>
      </c>
      <c r="AX239" s="13" t="s">
        <v>78</v>
      </c>
      <c r="AY239" s="182" t="s">
        <v>127</v>
      </c>
    </row>
    <row r="240" spans="1:65" s="13" customFormat="1">
      <c r="B240" s="181"/>
      <c r="D240" s="160" t="s">
        <v>472</v>
      </c>
      <c r="E240" s="182" t="s">
        <v>1</v>
      </c>
      <c r="F240" s="183" t="s">
        <v>1364</v>
      </c>
      <c r="H240" s="184">
        <v>3</v>
      </c>
      <c r="I240" s="185"/>
      <c r="L240" s="181"/>
      <c r="M240" s="186"/>
      <c r="N240" s="187"/>
      <c r="O240" s="187"/>
      <c r="P240" s="187"/>
      <c r="Q240" s="187"/>
      <c r="R240" s="187"/>
      <c r="S240" s="187"/>
      <c r="T240" s="188"/>
      <c r="AT240" s="182" t="s">
        <v>472</v>
      </c>
      <c r="AU240" s="182" t="s">
        <v>88</v>
      </c>
      <c r="AV240" s="13" t="s">
        <v>88</v>
      </c>
      <c r="AW240" s="13" t="s">
        <v>35</v>
      </c>
      <c r="AX240" s="13" t="s">
        <v>78</v>
      </c>
      <c r="AY240" s="182" t="s">
        <v>127</v>
      </c>
    </row>
    <row r="241" spans="1:65" s="13" customFormat="1">
      <c r="B241" s="181"/>
      <c r="D241" s="160" t="s">
        <v>472</v>
      </c>
      <c r="E241" s="182" t="s">
        <v>1</v>
      </c>
      <c r="F241" s="183" t="s">
        <v>1365</v>
      </c>
      <c r="H241" s="184">
        <v>1</v>
      </c>
      <c r="I241" s="185"/>
      <c r="L241" s="181"/>
      <c r="M241" s="186"/>
      <c r="N241" s="187"/>
      <c r="O241" s="187"/>
      <c r="P241" s="187"/>
      <c r="Q241" s="187"/>
      <c r="R241" s="187"/>
      <c r="S241" s="187"/>
      <c r="T241" s="188"/>
      <c r="AT241" s="182" t="s">
        <v>472</v>
      </c>
      <c r="AU241" s="182" t="s">
        <v>88</v>
      </c>
      <c r="AV241" s="13" t="s">
        <v>88</v>
      </c>
      <c r="AW241" s="13" t="s">
        <v>35</v>
      </c>
      <c r="AX241" s="13" t="s">
        <v>78</v>
      </c>
      <c r="AY241" s="182" t="s">
        <v>127</v>
      </c>
    </row>
    <row r="242" spans="1:65" s="13" customFormat="1">
      <c r="B242" s="181"/>
      <c r="D242" s="160" t="s">
        <v>472</v>
      </c>
      <c r="E242" s="182" t="s">
        <v>1</v>
      </c>
      <c r="F242" s="183" t="s">
        <v>1366</v>
      </c>
      <c r="H242" s="184">
        <v>3</v>
      </c>
      <c r="I242" s="185"/>
      <c r="L242" s="181"/>
      <c r="M242" s="186"/>
      <c r="N242" s="187"/>
      <c r="O242" s="187"/>
      <c r="P242" s="187"/>
      <c r="Q242" s="187"/>
      <c r="R242" s="187"/>
      <c r="S242" s="187"/>
      <c r="T242" s="188"/>
      <c r="AT242" s="182" t="s">
        <v>472</v>
      </c>
      <c r="AU242" s="182" t="s">
        <v>88</v>
      </c>
      <c r="AV242" s="13" t="s">
        <v>88</v>
      </c>
      <c r="AW242" s="13" t="s">
        <v>35</v>
      </c>
      <c r="AX242" s="13" t="s">
        <v>78</v>
      </c>
      <c r="AY242" s="182" t="s">
        <v>127</v>
      </c>
    </row>
    <row r="243" spans="1:65" s="13" customFormat="1">
      <c r="B243" s="181"/>
      <c r="D243" s="160" t="s">
        <v>472</v>
      </c>
      <c r="E243" s="182" t="s">
        <v>1</v>
      </c>
      <c r="F243" s="183" t="s">
        <v>1367</v>
      </c>
      <c r="H243" s="184">
        <v>2</v>
      </c>
      <c r="I243" s="185"/>
      <c r="L243" s="181"/>
      <c r="M243" s="186"/>
      <c r="N243" s="187"/>
      <c r="O243" s="187"/>
      <c r="P243" s="187"/>
      <c r="Q243" s="187"/>
      <c r="R243" s="187"/>
      <c r="S243" s="187"/>
      <c r="T243" s="188"/>
      <c r="AT243" s="182" t="s">
        <v>472</v>
      </c>
      <c r="AU243" s="182" t="s">
        <v>88</v>
      </c>
      <c r="AV243" s="13" t="s">
        <v>88</v>
      </c>
      <c r="AW243" s="13" t="s">
        <v>35</v>
      </c>
      <c r="AX243" s="13" t="s">
        <v>78</v>
      </c>
      <c r="AY243" s="182" t="s">
        <v>127</v>
      </c>
    </row>
    <row r="244" spans="1:65" s="14" customFormat="1">
      <c r="B244" s="189"/>
      <c r="D244" s="160" t="s">
        <v>472</v>
      </c>
      <c r="E244" s="190" t="s">
        <v>1</v>
      </c>
      <c r="F244" s="191" t="s">
        <v>477</v>
      </c>
      <c r="H244" s="192">
        <v>24</v>
      </c>
      <c r="I244" s="193"/>
      <c r="L244" s="189"/>
      <c r="M244" s="194"/>
      <c r="N244" s="195"/>
      <c r="O244" s="195"/>
      <c r="P244" s="195"/>
      <c r="Q244" s="195"/>
      <c r="R244" s="195"/>
      <c r="S244" s="195"/>
      <c r="T244" s="196"/>
      <c r="AT244" s="190" t="s">
        <v>472</v>
      </c>
      <c r="AU244" s="190" t="s">
        <v>88</v>
      </c>
      <c r="AV244" s="14" t="s">
        <v>134</v>
      </c>
      <c r="AW244" s="14" t="s">
        <v>35</v>
      </c>
      <c r="AX244" s="14" t="s">
        <v>86</v>
      </c>
      <c r="AY244" s="190" t="s">
        <v>127</v>
      </c>
    </row>
    <row r="245" spans="1:65" s="2" customFormat="1" ht="24.2" customHeight="1">
      <c r="A245" s="33"/>
      <c r="B245" s="145"/>
      <c r="C245" s="165" t="s">
        <v>221</v>
      </c>
      <c r="D245" s="165" t="s">
        <v>138</v>
      </c>
      <c r="E245" s="166" t="s">
        <v>1368</v>
      </c>
      <c r="F245" s="167" t="s">
        <v>1369</v>
      </c>
      <c r="G245" s="168" t="s">
        <v>141</v>
      </c>
      <c r="H245" s="169">
        <v>13</v>
      </c>
      <c r="I245" s="170"/>
      <c r="J245" s="171">
        <f>ROUND(I245*H245,2)</f>
        <v>0</v>
      </c>
      <c r="K245" s="172"/>
      <c r="L245" s="173"/>
      <c r="M245" s="174" t="s">
        <v>1</v>
      </c>
      <c r="N245" s="175" t="s">
        <v>43</v>
      </c>
      <c r="O245" s="59"/>
      <c r="P245" s="156">
        <f>O245*H245</f>
        <v>0</v>
      </c>
      <c r="Q245" s="156">
        <v>9.3270000000000006E-2</v>
      </c>
      <c r="R245" s="156">
        <f>Q245*H245</f>
        <v>1.21251</v>
      </c>
      <c r="S245" s="156">
        <v>0</v>
      </c>
      <c r="T245" s="157">
        <f>S245*H245</f>
        <v>0</v>
      </c>
      <c r="U245" s="33"/>
      <c r="V245" s="33"/>
      <c r="W245" s="33"/>
      <c r="X245" s="33"/>
      <c r="Y245" s="33"/>
      <c r="Z245" s="33"/>
      <c r="AA245" s="33"/>
      <c r="AB245" s="33"/>
      <c r="AC245" s="33"/>
      <c r="AD245" s="33"/>
      <c r="AE245" s="33"/>
      <c r="AR245" s="158" t="s">
        <v>142</v>
      </c>
      <c r="AT245" s="158" t="s">
        <v>138</v>
      </c>
      <c r="AU245" s="158" t="s">
        <v>88</v>
      </c>
      <c r="AY245" s="18" t="s">
        <v>127</v>
      </c>
      <c r="BE245" s="159">
        <f>IF(N245="základní",J245,0)</f>
        <v>0</v>
      </c>
      <c r="BF245" s="159">
        <f>IF(N245="snížená",J245,0)</f>
        <v>0</v>
      </c>
      <c r="BG245" s="159">
        <f>IF(N245="zákl. přenesená",J245,0)</f>
        <v>0</v>
      </c>
      <c r="BH245" s="159">
        <f>IF(N245="sníž. přenesená",J245,0)</f>
        <v>0</v>
      </c>
      <c r="BI245" s="159">
        <f>IF(N245="nulová",J245,0)</f>
        <v>0</v>
      </c>
      <c r="BJ245" s="18" t="s">
        <v>86</v>
      </c>
      <c r="BK245" s="159">
        <f>ROUND(I245*H245,2)</f>
        <v>0</v>
      </c>
      <c r="BL245" s="18" t="s">
        <v>134</v>
      </c>
      <c r="BM245" s="158" t="s">
        <v>1370</v>
      </c>
    </row>
    <row r="246" spans="1:65" s="2" customFormat="1">
      <c r="A246" s="33"/>
      <c r="B246" s="34"/>
      <c r="C246" s="33"/>
      <c r="D246" s="160" t="s">
        <v>136</v>
      </c>
      <c r="E246" s="33"/>
      <c r="F246" s="161" t="s">
        <v>1369</v>
      </c>
      <c r="G246" s="33"/>
      <c r="H246" s="33"/>
      <c r="I246" s="162"/>
      <c r="J246" s="33"/>
      <c r="K246" s="33"/>
      <c r="L246" s="34"/>
      <c r="M246" s="163"/>
      <c r="N246" s="164"/>
      <c r="O246" s="59"/>
      <c r="P246" s="59"/>
      <c r="Q246" s="59"/>
      <c r="R246" s="59"/>
      <c r="S246" s="59"/>
      <c r="T246" s="60"/>
      <c r="U246" s="33"/>
      <c r="V246" s="33"/>
      <c r="W246" s="33"/>
      <c r="X246" s="33"/>
      <c r="Y246" s="33"/>
      <c r="Z246" s="33"/>
      <c r="AA246" s="33"/>
      <c r="AB246" s="33"/>
      <c r="AC246" s="33"/>
      <c r="AD246" s="33"/>
      <c r="AE246" s="33"/>
      <c r="AT246" s="18" t="s">
        <v>136</v>
      </c>
      <c r="AU246" s="18" t="s">
        <v>88</v>
      </c>
    </row>
    <row r="247" spans="1:65" s="13" customFormat="1">
      <c r="B247" s="181"/>
      <c r="D247" s="160" t="s">
        <v>472</v>
      </c>
      <c r="E247" s="182" t="s">
        <v>1</v>
      </c>
      <c r="F247" s="183" t="s">
        <v>1371</v>
      </c>
      <c r="H247" s="184">
        <v>1</v>
      </c>
      <c r="I247" s="185"/>
      <c r="L247" s="181"/>
      <c r="M247" s="186"/>
      <c r="N247" s="187"/>
      <c r="O247" s="187"/>
      <c r="P247" s="187"/>
      <c r="Q247" s="187"/>
      <c r="R247" s="187"/>
      <c r="S247" s="187"/>
      <c r="T247" s="188"/>
      <c r="AT247" s="182" t="s">
        <v>472</v>
      </c>
      <c r="AU247" s="182" t="s">
        <v>88</v>
      </c>
      <c r="AV247" s="13" t="s">
        <v>88</v>
      </c>
      <c r="AW247" s="13" t="s">
        <v>35</v>
      </c>
      <c r="AX247" s="13" t="s">
        <v>78</v>
      </c>
      <c r="AY247" s="182" t="s">
        <v>127</v>
      </c>
    </row>
    <row r="248" spans="1:65" s="13" customFormat="1">
      <c r="B248" s="181"/>
      <c r="D248" s="160" t="s">
        <v>472</v>
      </c>
      <c r="E248" s="182" t="s">
        <v>1</v>
      </c>
      <c r="F248" s="183" t="s">
        <v>1372</v>
      </c>
      <c r="H248" s="184">
        <v>2</v>
      </c>
      <c r="I248" s="185"/>
      <c r="L248" s="181"/>
      <c r="M248" s="186"/>
      <c r="N248" s="187"/>
      <c r="O248" s="187"/>
      <c r="P248" s="187"/>
      <c r="Q248" s="187"/>
      <c r="R248" s="187"/>
      <c r="S248" s="187"/>
      <c r="T248" s="188"/>
      <c r="AT248" s="182" t="s">
        <v>472</v>
      </c>
      <c r="AU248" s="182" t="s">
        <v>88</v>
      </c>
      <c r="AV248" s="13" t="s">
        <v>88</v>
      </c>
      <c r="AW248" s="13" t="s">
        <v>35</v>
      </c>
      <c r="AX248" s="13" t="s">
        <v>78</v>
      </c>
      <c r="AY248" s="182" t="s">
        <v>127</v>
      </c>
    </row>
    <row r="249" spans="1:65" s="13" customFormat="1">
      <c r="B249" s="181"/>
      <c r="D249" s="160" t="s">
        <v>472</v>
      </c>
      <c r="E249" s="182" t="s">
        <v>1</v>
      </c>
      <c r="F249" s="183" t="s">
        <v>1373</v>
      </c>
      <c r="H249" s="184">
        <v>2</v>
      </c>
      <c r="I249" s="185"/>
      <c r="L249" s="181"/>
      <c r="M249" s="186"/>
      <c r="N249" s="187"/>
      <c r="O249" s="187"/>
      <c r="P249" s="187"/>
      <c r="Q249" s="187"/>
      <c r="R249" s="187"/>
      <c r="S249" s="187"/>
      <c r="T249" s="188"/>
      <c r="AT249" s="182" t="s">
        <v>472</v>
      </c>
      <c r="AU249" s="182" t="s">
        <v>88</v>
      </c>
      <c r="AV249" s="13" t="s">
        <v>88</v>
      </c>
      <c r="AW249" s="13" t="s">
        <v>35</v>
      </c>
      <c r="AX249" s="13" t="s">
        <v>78</v>
      </c>
      <c r="AY249" s="182" t="s">
        <v>127</v>
      </c>
    </row>
    <row r="250" spans="1:65" s="13" customFormat="1">
      <c r="B250" s="181"/>
      <c r="D250" s="160" t="s">
        <v>472</v>
      </c>
      <c r="E250" s="182" t="s">
        <v>1</v>
      </c>
      <c r="F250" s="183" t="s">
        <v>1363</v>
      </c>
      <c r="H250" s="184">
        <v>2</v>
      </c>
      <c r="I250" s="185"/>
      <c r="L250" s="181"/>
      <c r="M250" s="186"/>
      <c r="N250" s="187"/>
      <c r="O250" s="187"/>
      <c r="P250" s="187"/>
      <c r="Q250" s="187"/>
      <c r="R250" s="187"/>
      <c r="S250" s="187"/>
      <c r="T250" s="188"/>
      <c r="AT250" s="182" t="s">
        <v>472</v>
      </c>
      <c r="AU250" s="182" t="s">
        <v>88</v>
      </c>
      <c r="AV250" s="13" t="s">
        <v>88</v>
      </c>
      <c r="AW250" s="13" t="s">
        <v>35</v>
      </c>
      <c r="AX250" s="13" t="s">
        <v>78</v>
      </c>
      <c r="AY250" s="182" t="s">
        <v>127</v>
      </c>
    </row>
    <row r="251" spans="1:65" s="13" customFormat="1">
      <c r="B251" s="181"/>
      <c r="D251" s="160" t="s">
        <v>472</v>
      </c>
      <c r="E251" s="182" t="s">
        <v>1</v>
      </c>
      <c r="F251" s="183" t="s">
        <v>1374</v>
      </c>
      <c r="H251" s="184">
        <v>1</v>
      </c>
      <c r="I251" s="185"/>
      <c r="L251" s="181"/>
      <c r="M251" s="186"/>
      <c r="N251" s="187"/>
      <c r="O251" s="187"/>
      <c r="P251" s="187"/>
      <c r="Q251" s="187"/>
      <c r="R251" s="187"/>
      <c r="S251" s="187"/>
      <c r="T251" s="188"/>
      <c r="AT251" s="182" t="s">
        <v>472</v>
      </c>
      <c r="AU251" s="182" t="s">
        <v>88</v>
      </c>
      <c r="AV251" s="13" t="s">
        <v>88</v>
      </c>
      <c r="AW251" s="13" t="s">
        <v>35</v>
      </c>
      <c r="AX251" s="13" t="s">
        <v>78</v>
      </c>
      <c r="AY251" s="182" t="s">
        <v>127</v>
      </c>
    </row>
    <row r="252" spans="1:65" s="13" customFormat="1">
      <c r="B252" s="181"/>
      <c r="D252" s="160" t="s">
        <v>472</v>
      </c>
      <c r="E252" s="182" t="s">
        <v>1</v>
      </c>
      <c r="F252" s="183" t="s">
        <v>1365</v>
      </c>
      <c r="H252" s="184">
        <v>1</v>
      </c>
      <c r="I252" s="185"/>
      <c r="L252" s="181"/>
      <c r="M252" s="186"/>
      <c r="N252" s="187"/>
      <c r="O252" s="187"/>
      <c r="P252" s="187"/>
      <c r="Q252" s="187"/>
      <c r="R252" s="187"/>
      <c r="S252" s="187"/>
      <c r="T252" s="188"/>
      <c r="AT252" s="182" t="s">
        <v>472</v>
      </c>
      <c r="AU252" s="182" t="s">
        <v>88</v>
      </c>
      <c r="AV252" s="13" t="s">
        <v>88</v>
      </c>
      <c r="AW252" s="13" t="s">
        <v>35</v>
      </c>
      <c r="AX252" s="13" t="s">
        <v>78</v>
      </c>
      <c r="AY252" s="182" t="s">
        <v>127</v>
      </c>
    </row>
    <row r="253" spans="1:65" s="13" customFormat="1">
      <c r="B253" s="181"/>
      <c r="D253" s="160" t="s">
        <v>472</v>
      </c>
      <c r="E253" s="182" t="s">
        <v>1</v>
      </c>
      <c r="F253" s="183" t="s">
        <v>1355</v>
      </c>
      <c r="H253" s="184">
        <v>2</v>
      </c>
      <c r="I253" s="185"/>
      <c r="L253" s="181"/>
      <c r="M253" s="186"/>
      <c r="N253" s="187"/>
      <c r="O253" s="187"/>
      <c r="P253" s="187"/>
      <c r="Q253" s="187"/>
      <c r="R253" s="187"/>
      <c r="S253" s="187"/>
      <c r="T253" s="188"/>
      <c r="AT253" s="182" t="s">
        <v>472</v>
      </c>
      <c r="AU253" s="182" t="s">
        <v>88</v>
      </c>
      <c r="AV253" s="13" t="s">
        <v>88</v>
      </c>
      <c r="AW253" s="13" t="s">
        <v>35</v>
      </c>
      <c r="AX253" s="13" t="s">
        <v>78</v>
      </c>
      <c r="AY253" s="182" t="s">
        <v>127</v>
      </c>
    </row>
    <row r="254" spans="1:65" s="13" customFormat="1">
      <c r="B254" s="181"/>
      <c r="D254" s="160" t="s">
        <v>472</v>
      </c>
      <c r="E254" s="182" t="s">
        <v>1</v>
      </c>
      <c r="F254" s="183" t="s">
        <v>1367</v>
      </c>
      <c r="H254" s="184">
        <v>2</v>
      </c>
      <c r="I254" s="185"/>
      <c r="L254" s="181"/>
      <c r="M254" s="186"/>
      <c r="N254" s="187"/>
      <c r="O254" s="187"/>
      <c r="P254" s="187"/>
      <c r="Q254" s="187"/>
      <c r="R254" s="187"/>
      <c r="S254" s="187"/>
      <c r="T254" s="188"/>
      <c r="AT254" s="182" t="s">
        <v>472</v>
      </c>
      <c r="AU254" s="182" t="s">
        <v>88</v>
      </c>
      <c r="AV254" s="13" t="s">
        <v>88</v>
      </c>
      <c r="AW254" s="13" t="s">
        <v>35</v>
      </c>
      <c r="AX254" s="13" t="s">
        <v>78</v>
      </c>
      <c r="AY254" s="182" t="s">
        <v>127</v>
      </c>
    </row>
    <row r="255" spans="1:65" s="14" customFormat="1">
      <c r="B255" s="189"/>
      <c r="D255" s="160" t="s">
        <v>472</v>
      </c>
      <c r="E255" s="190" t="s">
        <v>1</v>
      </c>
      <c r="F255" s="191" t="s">
        <v>477</v>
      </c>
      <c r="H255" s="192">
        <v>13</v>
      </c>
      <c r="I255" s="193"/>
      <c r="L255" s="189"/>
      <c r="M255" s="194"/>
      <c r="N255" s="195"/>
      <c r="O255" s="195"/>
      <c r="P255" s="195"/>
      <c r="Q255" s="195"/>
      <c r="R255" s="195"/>
      <c r="S255" s="195"/>
      <c r="T255" s="196"/>
      <c r="AT255" s="190" t="s">
        <v>472</v>
      </c>
      <c r="AU255" s="190" t="s">
        <v>88</v>
      </c>
      <c r="AV255" s="14" t="s">
        <v>134</v>
      </c>
      <c r="AW255" s="14" t="s">
        <v>35</v>
      </c>
      <c r="AX255" s="14" t="s">
        <v>86</v>
      </c>
      <c r="AY255" s="190" t="s">
        <v>127</v>
      </c>
    </row>
    <row r="256" spans="1:65" s="2" customFormat="1" ht="24.2" customHeight="1">
      <c r="A256" s="33"/>
      <c r="B256" s="145"/>
      <c r="C256" s="165" t="s">
        <v>7</v>
      </c>
      <c r="D256" s="165" t="s">
        <v>138</v>
      </c>
      <c r="E256" s="166" t="s">
        <v>676</v>
      </c>
      <c r="F256" s="167" t="s">
        <v>677</v>
      </c>
      <c r="G256" s="168" t="s">
        <v>141</v>
      </c>
      <c r="H256" s="169">
        <v>212</v>
      </c>
      <c r="I256" s="170"/>
      <c r="J256" s="171">
        <f>ROUND(I256*H256,2)</f>
        <v>0</v>
      </c>
      <c r="K256" s="172"/>
      <c r="L256" s="173"/>
      <c r="M256" s="174" t="s">
        <v>1</v>
      </c>
      <c r="N256" s="175" t="s">
        <v>43</v>
      </c>
      <c r="O256" s="59"/>
      <c r="P256" s="156">
        <f>O256*H256</f>
        <v>0</v>
      </c>
      <c r="Q256" s="156">
        <v>1.23E-3</v>
      </c>
      <c r="R256" s="156">
        <f>Q256*H256</f>
        <v>0.26075999999999999</v>
      </c>
      <c r="S256" s="156">
        <v>0</v>
      </c>
      <c r="T256" s="157">
        <f>S256*H256</f>
        <v>0</v>
      </c>
      <c r="U256" s="33"/>
      <c r="V256" s="33"/>
      <c r="W256" s="33"/>
      <c r="X256" s="33"/>
      <c r="Y256" s="33"/>
      <c r="Z256" s="33"/>
      <c r="AA256" s="33"/>
      <c r="AB256" s="33"/>
      <c r="AC256" s="33"/>
      <c r="AD256" s="33"/>
      <c r="AE256" s="33"/>
      <c r="AR256" s="158" t="s">
        <v>142</v>
      </c>
      <c r="AT256" s="158" t="s">
        <v>138</v>
      </c>
      <c r="AU256" s="158" t="s">
        <v>88</v>
      </c>
      <c r="AY256" s="18" t="s">
        <v>127</v>
      </c>
      <c r="BE256" s="159">
        <f>IF(N256="základní",J256,0)</f>
        <v>0</v>
      </c>
      <c r="BF256" s="159">
        <f>IF(N256="snížená",J256,0)</f>
        <v>0</v>
      </c>
      <c r="BG256" s="159">
        <f>IF(N256="zákl. přenesená",J256,0)</f>
        <v>0</v>
      </c>
      <c r="BH256" s="159">
        <f>IF(N256="sníž. přenesená",J256,0)</f>
        <v>0</v>
      </c>
      <c r="BI256" s="159">
        <f>IF(N256="nulová",J256,0)</f>
        <v>0</v>
      </c>
      <c r="BJ256" s="18" t="s">
        <v>86</v>
      </c>
      <c r="BK256" s="159">
        <f>ROUND(I256*H256,2)</f>
        <v>0</v>
      </c>
      <c r="BL256" s="18" t="s">
        <v>134</v>
      </c>
      <c r="BM256" s="158" t="s">
        <v>1375</v>
      </c>
    </row>
    <row r="257" spans="1:65" s="2" customFormat="1" ht="19.5">
      <c r="A257" s="33"/>
      <c r="B257" s="34"/>
      <c r="C257" s="33"/>
      <c r="D257" s="160" t="s">
        <v>136</v>
      </c>
      <c r="E257" s="33"/>
      <c r="F257" s="161" t="s">
        <v>677</v>
      </c>
      <c r="G257" s="33"/>
      <c r="H257" s="33"/>
      <c r="I257" s="162"/>
      <c r="J257" s="33"/>
      <c r="K257" s="33"/>
      <c r="L257" s="34"/>
      <c r="M257" s="163"/>
      <c r="N257" s="164"/>
      <c r="O257" s="59"/>
      <c r="P257" s="59"/>
      <c r="Q257" s="59"/>
      <c r="R257" s="59"/>
      <c r="S257" s="59"/>
      <c r="T257" s="60"/>
      <c r="U257" s="33"/>
      <c r="V257" s="33"/>
      <c r="W257" s="33"/>
      <c r="X257" s="33"/>
      <c r="Y257" s="33"/>
      <c r="Z257" s="33"/>
      <c r="AA257" s="33"/>
      <c r="AB257" s="33"/>
      <c r="AC257" s="33"/>
      <c r="AD257" s="33"/>
      <c r="AE257" s="33"/>
      <c r="AT257" s="18" t="s">
        <v>136</v>
      </c>
      <c r="AU257" s="18" t="s">
        <v>88</v>
      </c>
    </row>
    <row r="258" spans="1:65" s="13" customFormat="1">
      <c r="B258" s="181"/>
      <c r="D258" s="160" t="s">
        <v>472</v>
      </c>
      <c r="E258" s="182" t="s">
        <v>1</v>
      </c>
      <c r="F258" s="183" t="s">
        <v>1376</v>
      </c>
      <c r="H258" s="184">
        <v>8</v>
      </c>
      <c r="I258" s="185"/>
      <c r="L258" s="181"/>
      <c r="M258" s="186"/>
      <c r="N258" s="187"/>
      <c r="O258" s="187"/>
      <c r="P258" s="187"/>
      <c r="Q258" s="187"/>
      <c r="R258" s="187"/>
      <c r="S258" s="187"/>
      <c r="T258" s="188"/>
      <c r="AT258" s="182" t="s">
        <v>472</v>
      </c>
      <c r="AU258" s="182" t="s">
        <v>88</v>
      </c>
      <c r="AV258" s="13" t="s">
        <v>88</v>
      </c>
      <c r="AW258" s="13" t="s">
        <v>35</v>
      </c>
      <c r="AX258" s="13" t="s">
        <v>78</v>
      </c>
      <c r="AY258" s="182" t="s">
        <v>127</v>
      </c>
    </row>
    <row r="259" spans="1:65" s="13" customFormat="1">
      <c r="B259" s="181"/>
      <c r="D259" s="160" t="s">
        <v>472</v>
      </c>
      <c r="E259" s="182" t="s">
        <v>1</v>
      </c>
      <c r="F259" s="183" t="s">
        <v>1377</v>
      </c>
      <c r="H259" s="184">
        <v>16</v>
      </c>
      <c r="I259" s="185"/>
      <c r="L259" s="181"/>
      <c r="M259" s="186"/>
      <c r="N259" s="187"/>
      <c r="O259" s="187"/>
      <c r="P259" s="187"/>
      <c r="Q259" s="187"/>
      <c r="R259" s="187"/>
      <c r="S259" s="187"/>
      <c r="T259" s="188"/>
      <c r="AT259" s="182" t="s">
        <v>472</v>
      </c>
      <c r="AU259" s="182" t="s">
        <v>88</v>
      </c>
      <c r="AV259" s="13" t="s">
        <v>88</v>
      </c>
      <c r="AW259" s="13" t="s">
        <v>35</v>
      </c>
      <c r="AX259" s="13" t="s">
        <v>78</v>
      </c>
      <c r="AY259" s="182" t="s">
        <v>127</v>
      </c>
    </row>
    <row r="260" spans="1:65" s="13" customFormat="1">
      <c r="B260" s="181"/>
      <c r="D260" s="160" t="s">
        <v>472</v>
      </c>
      <c r="E260" s="182" t="s">
        <v>1</v>
      </c>
      <c r="F260" s="183" t="s">
        <v>1378</v>
      </c>
      <c r="H260" s="184">
        <v>12</v>
      </c>
      <c r="I260" s="185"/>
      <c r="L260" s="181"/>
      <c r="M260" s="186"/>
      <c r="N260" s="187"/>
      <c r="O260" s="187"/>
      <c r="P260" s="187"/>
      <c r="Q260" s="187"/>
      <c r="R260" s="187"/>
      <c r="S260" s="187"/>
      <c r="T260" s="188"/>
      <c r="AT260" s="182" t="s">
        <v>472</v>
      </c>
      <c r="AU260" s="182" t="s">
        <v>88</v>
      </c>
      <c r="AV260" s="13" t="s">
        <v>88</v>
      </c>
      <c r="AW260" s="13" t="s">
        <v>35</v>
      </c>
      <c r="AX260" s="13" t="s">
        <v>78</v>
      </c>
      <c r="AY260" s="182" t="s">
        <v>127</v>
      </c>
    </row>
    <row r="261" spans="1:65" s="13" customFormat="1">
      <c r="B261" s="181"/>
      <c r="D261" s="160" t="s">
        <v>472</v>
      </c>
      <c r="E261" s="182" t="s">
        <v>1</v>
      </c>
      <c r="F261" s="183" t="s">
        <v>1379</v>
      </c>
      <c r="H261" s="184">
        <v>16</v>
      </c>
      <c r="I261" s="185"/>
      <c r="L261" s="181"/>
      <c r="M261" s="186"/>
      <c r="N261" s="187"/>
      <c r="O261" s="187"/>
      <c r="P261" s="187"/>
      <c r="Q261" s="187"/>
      <c r="R261" s="187"/>
      <c r="S261" s="187"/>
      <c r="T261" s="188"/>
      <c r="AT261" s="182" t="s">
        <v>472</v>
      </c>
      <c r="AU261" s="182" t="s">
        <v>88</v>
      </c>
      <c r="AV261" s="13" t="s">
        <v>88</v>
      </c>
      <c r="AW261" s="13" t="s">
        <v>35</v>
      </c>
      <c r="AX261" s="13" t="s">
        <v>78</v>
      </c>
      <c r="AY261" s="182" t="s">
        <v>127</v>
      </c>
    </row>
    <row r="262" spans="1:65" s="13" customFormat="1">
      <c r="B262" s="181"/>
      <c r="D262" s="160" t="s">
        <v>472</v>
      </c>
      <c r="E262" s="182" t="s">
        <v>1</v>
      </c>
      <c r="F262" s="183" t="s">
        <v>1380</v>
      </c>
      <c r="H262" s="184">
        <v>16</v>
      </c>
      <c r="I262" s="185"/>
      <c r="L262" s="181"/>
      <c r="M262" s="186"/>
      <c r="N262" s="187"/>
      <c r="O262" s="187"/>
      <c r="P262" s="187"/>
      <c r="Q262" s="187"/>
      <c r="R262" s="187"/>
      <c r="S262" s="187"/>
      <c r="T262" s="188"/>
      <c r="AT262" s="182" t="s">
        <v>472</v>
      </c>
      <c r="AU262" s="182" t="s">
        <v>88</v>
      </c>
      <c r="AV262" s="13" t="s">
        <v>88</v>
      </c>
      <c r="AW262" s="13" t="s">
        <v>35</v>
      </c>
      <c r="AX262" s="13" t="s">
        <v>78</v>
      </c>
      <c r="AY262" s="182" t="s">
        <v>127</v>
      </c>
    </row>
    <row r="263" spans="1:65" s="13" customFormat="1">
      <c r="B263" s="181"/>
      <c r="D263" s="160" t="s">
        <v>472</v>
      </c>
      <c r="E263" s="182" t="s">
        <v>1</v>
      </c>
      <c r="F263" s="183" t="s">
        <v>1381</v>
      </c>
      <c r="H263" s="184">
        <v>72</v>
      </c>
      <c r="I263" s="185"/>
      <c r="L263" s="181"/>
      <c r="M263" s="186"/>
      <c r="N263" s="187"/>
      <c r="O263" s="187"/>
      <c r="P263" s="187"/>
      <c r="Q263" s="187"/>
      <c r="R263" s="187"/>
      <c r="S263" s="187"/>
      <c r="T263" s="188"/>
      <c r="AT263" s="182" t="s">
        <v>472</v>
      </c>
      <c r="AU263" s="182" t="s">
        <v>88</v>
      </c>
      <c r="AV263" s="13" t="s">
        <v>88</v>
      </c>
      <c r="AW263" s="13" t="s">
        <v>35</v>
      </c>
      <c r="AX263" s="13" t="s">
        <v>78</v>
      </c>
      <c r="AY263" s="182" t="s">
        <v>127</v>
      </c>
    </row>
    <row r="264" spans="1:65" s="13" customFormat="1">
      <c r="B264" s="181"/>
      <c r="D264" s="160" t="s">
        <v>472</v>
      </c>
      <c r="E264" s="182" t="s">
        <v>1</v>
      </c>
      <c r="F264" s="183" t="s">
        <v>1382</v>
      </c>
      <c r="H264" s="184">
        <v>8</v>
      </c>
      <c r="I264" s="185"/>
      <c r="L264" s="181"/>
      <c r="M264" s="186"/>
      <c r="N264" s="187"/>
      <c r="O264" s="187"/>
      <c r="P264" s="187"/>
      <c r="Q264" s="187"/>
      <c r="R264" s="187"/>
      <c r="S264" s="187"/>
      <c r="T264" s="188"/>
      <c r="AT264" s="182" t="s">
        <v>472</v>
      </c>
      <c r="AU264" s="182" t="s">
        <v>88</v>
      </c>
      <c r="AV264" s="13" t="s">
        <v>88</v>
      </c>
      <c r="AW264" s="13" t="s">
        <v>35</v>
      </c>
      <c r="AX264" s="13" t="s">
        <v>78</v>
      </c>
      <c r="AY264" s="182" t="s">
        <v>127</v>
      </c>
    </row>
    <row r="265" spans="1:65" s="13" customFormat="1">
      <c r="B265" s="181"/>
      <c r="D265" s="160" t="s">
        <v>472</v>
      </c>
      <c r="E265" s="182" t="s">
        <v>1</v>
      </c>
      <c r="F265" s="183" t="s">
        <v>1383</v>
      </c>
      <c r="H265" s="184">
        <v>32</v>
      </c>
      <c r="I265" s="185"/>
      <c r="L265" s="181"/>
      <c r="M265" s="186"/>
      <c r="N265" s="187"/>
      <c r="O265" s="187"/>
      <c r="P265" s="187"/>
      <c r="Q265" s="187"/>
      <c r="R265" s="187"/>
      <c r="S265" s="187"/>
      <c r="T265" s="188"/>
      <c r="AT265" s="182" t="s">
        <v>472</v>
      </c>
      <c r="AU265" s="182" t="s">
        <v>88</v>
      </c>
      <c r="AV265" s="13" t="s">
        <v>88</v>
      </c>
      <c r="AW265" s="13" t="s">
        <v>35</v>
      </c>
      <c r="AX265" s="13" t="s">
        <v>78</v>
      </c>
      <c r="AY265" s="182" t="s">
        <v>127</v>
      </c>
    </row>
    <row r="266" spans="1:65" s="13" customFormat="1">
      <c r="B266" s="181"/>
      <c r="D266" s="160" t="s">
        <v>472</v>
      </c>
      <c r="E266" s="182" t="s">
        <v>1</v>
      </c>
      <c r="F266" s="183" t="s">
        <v>1384</v>
      </c>
      <c r="H266" s="184">
        <v>32</v>
      </c>
      <c r="I266" s="185"/>
      <c r="L266" s="181"/>
      <c r="M266" s="186"/>
      <c r="N266" s="187"/>
      <c r="O266" s="187"/>
      <c r="P266" s="187"/>
      <c r="Q266" s="187"/>
      <c r="R266" s="187"/>
      <c r="S266" s="187"/>
      <c r="T266" s="188"/>
      <c r="AT266" s="182" t="s">
        <v>472</v>
      </c>
      <c r="AU266" s="182" t="s">
        <v>88</v>
      </c>
      <c r="AV266" s="13" t="s">
        <v>88</v>
      </c>
      <c r="AW266" s="13" t="s">
        <v>35</v>
      </c>
      <c r="AX266" s="13" t="s">
        <v>78</v>
      </c>
      <c r="AY266" s="182" t="s">
        <v>127</v>
      </c>
    </row>
    <row r="267" spans="1:65" s="14" customFormat="1">
      <c r="B267" s="189"/>
      <c r="D267" s="160" t="s">
        <v>472</v>
      </c>
      <c r="E267" s="190" t="s">
        <v>1</v>
      </c>
      <c r="F267" s="191" t="s">
        <v>477</v>
      </c>
      <c r="H267" s="192">
        <v>212</v>
      </c>
      <c r="I267" s="193"/>
      <c r="L267" s="189"/>
      <c r="M267" s="194"/>
      <c r="N267" s="195"/>
      <c r="O267" s="195"/>
      <c r="P267" s="195"/>
      <c r="Q267" s="195"/>
      <c r="R267" s="195"/>
      <c r="S267" s="195"/>
      <c r="T267" s="196"/>
      <c r="AT267" s="190" t="s">
        <v>472</v>
      </c>
      <c r="AU267" s="190" t="s">
        <v>88</v>
      </c>
      <c r="AV267" s="14" t="s">
        <v>134</v>
      </c>
      <c r="AW267" s="14" t="s">
        <v>35</v>
      </c>
      <c r="AX267" s="14" t="s">
        <v>86</v>
      </c>
      <c r="AY267" s="190" t="s">
        <v>127</v>
      </c>
    </row>
    <row r="268" spans="1:65" s="2" customFormat="1" ht="16.5" customHeight="1">
      <c r="A268" s="33"/>
      <c r="B268" s="145"/>
      <c r="C268" s="165" t="s">
        <v>228</v>
      </c>
      <c r="D268" s="165" t="s">
        <v>138</v>
      </c>
      <c r="E268" s="166" t="s">
        <v>686</v>
      </c>
      <c r="F268" s="167" t="s">
        <v>687</v>
      </c>
      <c r="G268" s="168" t="s">
        <v>141</v>
      </c>
      <c r="H268" s="169">
        <v>424</v>
      </c>
      <c r="I268" s="170"/>
      <c r="J268" s="171">
        <f>ROUND(I268*H268,2)</f>
        <v>0</v>
      </c>
      <c r="K268" s="172"/>
      <c r="L268" s="173"/>
      <c r="M268" s="174" t="s">
        <v>1</v>
      </c>
      <c r="N268" s="175" t="s">
        <v>43</v>
      </c>
      <c r="O268" s="59"/>
      <c r="P268" s="156">
        <f>O268*H268</f>
        <v>0</v>
      </c>
      <c r="Q268" s="156">
        <v>5.1999999999999995E-4</v>
      </c>
      <c r="R268" s="156">
        <f>Q268*H268</f>
        <v>0.22047999999999998</v>
      </c>
      <c r="S268" s="156">
        <v>0</v>
      </c>
      <c r="T268" s="157">
        <f>S268*H268</f>
        <v>0</v>
      </c>
      <c r="U268" s="33"/>
      <c r="V268" s="33"/>
      <c r="W268" s="33"/>
      <c r="X268" s="33"/>
      <c r="Y268" s="33"/>
      <c r="Z268" s="33"/>
      <c r="AA268" s="33"/>
      <c r="AB268" s="33"/>
      <c r="AC268" s="33"/>
      <c r="AD268" s="33"/>
      <c r="AE268" s="33"/>
      <c r="AR268" s="158" t="s">
        <v>142</v>
      </c>
      <c r="AT268" s="158" t="s">
        <v>138</v>
      </c>
      <c r="AU268" s="158" t="s">
        <v>88</v>
      </c>
      <c r="AY268" s="18" t="s">
        <v>127</v>
      </c>
      <c r="BE268" s="159">
        <f>IF(N268="základní",J268,0)</f>
        <v>0</v>
      </c>
      <c r="BF268" s="159">
        <f>IF(N268="snížená",J268,0)</f>
        <v>0</v>
      </c>
      <c r="BG268" s="159">
        <f>IF(N268="zákl. přenesená",J268,0)</f>
        <v>0</v>
      </c>
      <c r="BH268" s="159">
        <f>IF(N268="sníž. přenesená",J268,0)</f>
        <v>0</v>
      </c>
      <c r="BI268" s="159">
        <f>IF(N268="nulová",J268,0)</f>
        <v>0</v>
      </c>
      <c r="BJ268" s="18" t="s">
        <v>86</v>
      </c>
      <c r="BK268" s="159">
        <f>ROUND(I268*H268,2)</f>
        <v>0</v>
      </c>
      <c r="BL268" s="18" t="s">
        <v>134</v>
      </c>
      <c r="BM268" s="158" t="s">
        <v>1385</v>
      </c>
    </row>
    <row r="269" spans="1:65" s="2" customFormat="1">
      <c r="A269" s="33"/>
      <c r="B269" s="34"/>
      <c r="C269" s="33"/>
      <c r="D269" s="160" t="s">
        <v>136</v>
      </c>
      <c r="E269" s="33"/>
      <c r="F269" s="161" t="s">
        <v>687</v>
      </c>
      <c r="G269" s="33"/>
      <c r="H269" s="33"/>
      <c r="I269" s="162"/>
      <c r="J269" s="33"/>
      <c r="K269" s="33"/>
      <c r="L269" s="34"/>
      <c r="M269" s="163"/>
      <c r="N269" s="164"/>
      <c r="O269" s="59"/>
      <c r="P269" s="59"/>
      <c r="Q269" s="59"/>
      <c r="R269" s="59"/>
      <c r="S269" s="59"/>
      <c r="T269" s="60"/>
      <c r="U269" s="33"/>
      <c r="V269" s="33"/>
      <c r="W269" s="33"/>
      <c r="X269" s="33"/>
      <c r="Y269" s="33"/>
      <c r="Z269" s="33"/>
      <c r="AA269" s="33"/>
      <c r="AB269" s="33"/>
      <c r="AC269" s="33"/>
      <c r="AD269" s="33"/>
      <c r="AE269" s="33"/>
      <c r="AT269" s="18" t="s">
        <v>136</v>
      </c>
      <c r="AU269" s="18" t="s">
        <v>88</v>
      </c>
    </row>
    <row r="270" spans="1:65" s="13" customFormat="1">
      <c r="B270" s="181"/>
      <c r="D270" s="160" t="s">
        <v>472</v>
      </c>
      <c r="E270" s="182" t="s">
        <v>1</v>
      </c>
      <c r="F270" s="183" t="s">
        <v>1386</v>
      </c>
      <c r="H270" s="184">
        <v>16</v>
      </c>
      <c r="I270" s="185"/>
      <c r="L270" s="181"/>
      <c r="M270" s="186"/>
      <c r="N270" s="187"/>
      <c r="O270" s="187"/>
      <c r="P270" s="187"/>
      <c r="Q270" s="187"/>
      <c r="R270" s="187"/>
      <c r="S270" s="187"/>
      <c r="T270" s="188"/>
      <c r="AT270" s="182" t="s">
        <v>472</v>
      </c>
      <c r="AU270" s="182" t="s">
        <v>88</v>
      </c>
      <c r="AV270" s="13" t="s">
        <v>88</v>
      </c>
      <c r="AW270" s="13" t="s">
        <v>35</v>
      </c>
      <c r="AX270" s="13" t="s">
        <v>78</v>
      </c>
      <c r="AY270" s="182" t="s">
        <v>127</v>
      </c>
    </row>
    <row r="271" spans="1:65" s="13" customFormat="1">
      <c r="B271" s="181"/>
      <c r="D271" s="160" t="s">
        <v>472</v>
      </c>
      <c r="E271" s="182" t="s">
        <v>1</v>
      </c>
      <c r="F271" s="183" t="s">
        <v>1387</v>
      </c>
      <c r="H271" s="184">
        <v>32</v>
      </c>
      <c r="I271" s="185"/>
      <c r="L271" s="181"/>
      <c r="M271" s="186"/>
      <c r="N271" s="187"/>
      <c r="O271" s="187"/>
      <c r="P271" s="187"/>
      <c r="Q271" s="187"/>
      <c r="R271" s="187"/>
      <c r="S271" s="187"/>
      <c r="T271" s="188"/>
      <c r="AT271" s="182" t="s">
        <v>472</v>
      </c>
      <c r="AU271" s="182" t="s">
        <v>88</v>
      </c>
      <c r="AV271" s="13" t="s">
        <v>88</v>
      </c>
      <c r="AW271" s="13" t="s">
        <v>35</v>
      </c>
      <c r="AX271" s="13" t="s">
        <v>78</v>
      </c>
      <c r="AY271" s="182" t="s">
        <v>127</v>
      </c>
    </row>
    <row r="272" spans="1:65" s="13" customFormat="1">
      <c r="B272" s="181"/>
      <c r="D272" s="160" t="s">
        <v>472</v>
      </c>
      <c r="E272" s="182" t="s">
        <v>1</v>
      </c>
      <c r="F272" s="183" t="s">
        <v>1388</v>
      </c>
      <c r="H272" s="184">
        <v>24</v>
      </c>
      <c r="I272" s="185"/>
      <c r="L272" s="181"/>
      <c r="M272" s="186"/>
      <c r="N272" s="187"/>
      <c r="O272" s="187"/>
      <c r="P272" s="187"/>
      <c r="Q272" s="187"/>
      <c r="R272" s="187"/>
      <c r="S272" s="187"/>
      <c r="T272" s="188"/>
      <c r="AT272" s="182" t="s">
        <v>472</v>
      </c>
      <c r="AU272" s="182" t="s">
        <v>88</v>
      </c>
      <c r="AV272" s="13" t="s">
        <v>88</v>
      </c>
      <c r="AW272" s="13" t="s">
        <v>35</v>
      </c>
      <c r="AX272" s="13" t="s">
        <v>78</v>
      </c>
      <c r="AY272" s="182" t="s">
        <v>127</v>
      </c>
    </row>
    <row r="273" spans="1:65" s="13" customFormat="1">
      <c r="B273" s="181"/>
      <c r="D273" s="160" t="s">
        <v>472</v>
      </c>
      <c r="E273" s="182" t="s">
        <v>1</v>
      </c>
      <c r="F273" s="183" t="s">
        <v>1389</v>
      </c>
      <c r="H273" s="184">
        <v>32</v>
      </c>
      <c r="I273" s="185"/>
      <c r="L273" s="181"/>
      <c r="M273" s="186"/>
      <c r="N273" s="187"/>
      <c r="O273" s="187"/>
      <c r="P273" s="187"/>
      <c r="Q273" s="187"/>
      <c r="R273" s="187"/>
      <c r="S273" s="187"/>
      <c r="T273" s="188"/>
      <c r="AT273" s="182" t="s">
        <v>472</v>
      </c>
      <c r="AU273" s="182" t="s">
        <v>88</v>
      </c>
      <c r="AV273" s="13" t="s">
        <v>88</v>
      </c>
      <c r="AW273" s="13" t="s">
        <v>35</v>
      </c>
      <c r="AX273" s="13" t="s">
        <v>78</v>
      </c>
      <c r="AY273" s="182" t="s">
        <v>127</v>
      </c>
    </row>
    <row r="274" spans="1:65" s="13" customFormat="1">
      <c r="B274" s="181"/>
      <c r="D274" s="160" t="s">
        <v>472</v>
      </c>
      <c r="E274" s="182" t="s">
        <v>1</v>
      </c>
      <c r="F274" s="183" t="s">
        <v>1390</v>
      </c>
      <c r="H274" s="184">
        <v>32</v>
      </c>
      <c r="I274" s="185"/>
      <c r="L274" s="181"/>
      <c r="M274" s="186"/>
      <c r="N274" s="187"/>
      <c r="O274" s="187"/>
      <c r="P274" s="187"/>
      <c r="Q274" s="187"/>
      <c r="R274" s="187"/>
      <c r="S274" s="187"/>
      <c r="T274" s="188"/>
      <c r="AT274" s="182" t="s">
        <v>472</v>
      </c>
      <c r="AU274" s="182" t="s">
        <v>88</v>
      </c>
      <c r="AV274" s="13" t="s">
        <v>88</v>
      </c>
      <c r="AW274" s="13" t="s">
        <v>35</v>
      </c>
      <c r="AX274" s="13" t="s">
        <v>78</v>
      </c>
      <c r="AY274" s="182" t="s">
        <v>127</v>
      </c>
    </row>
    <row r="275" spans="1:65" s="13" customFormat="1">
      <c r="B275" s="181"/>
      <c r="D275" s="160" t="s">
        <v>472</v>
      </c>
      <c r="E275" s="182" t="s">
        <v>1</v>
      </c>
      <c r="F275" s="183" t="s">
        <v>1391</v>
      </c>
      <c r="H275" s="184">
        <v>144</v>
      </c>
      <c r="I275" s="185"/>
      <c r="L275" s="181"/>
      <c r="M275" s="186"/>
      <c r="N275" s="187"/>
      <c r="O275" s="187"/>
      <c r="P275" s="187"/>
      <c r="Q275" s="187"/>
      <c r="R275" s="187"/>
      <c r="S275" s="187"/>
      <c r="T275" s="188"/>
      <c r="AT275" s="182" t="s">
        <v>472</v>
      </c>
      <c r="AU275" s="182" t="s">
        <v>88</v>
      </c>
      <c r="AV275" s="13" t="s">
        <v>88</v>
      </c>
      <c r="AW275" s="13" t="s">
        <v>35</v>
      </c>
      <c r="AX275" s="13" t="s">
        <v>78</v>
      </c>
      <c r="AY275" s="182" t="s">
        <v>127</v>
      </c>
    </row>
    <row r="276" spans="1:65" s="13" customFormat="1">
      <c r="B276" s="181"/>
      <c r="D276" s="160" t="s">
        <v>472</v>
      </c>
      <c r="E276" s="182" t="s">
        <v>1</v>
      </c>
      <c r="F276" s="183" t="s">
        <v>1392</v>
      </c>
      <c r="H276" s="184">
        <v>16</v>
      </c>
      <c r="I276" s="185"/>
      <c r="L276" s="181"/>
      <c r="M276" s="186"/>
      <c r="N276" s="187"/>
      <c r="O276" s="187"/>
      <c r="P276" s="187"/>
      <c r="Q276" s="187"/>
      <c r="R276" s="187"/>
      <c r="S276" s="187"/>
      <c r="T276" s="188"/>
      <c r="AT276" s="182" t="s">
        <v>472</v>
      </c>
      <c r="AU276" s="182" t="s">
        <v>88</v>
      </c>
      <c r="AV276" s="13" t="s">
        <v>88</v>
      </c>
      <c r="AW276" s="13" t="s">
        <v>35</v>
      </c>
      <c r="AX276" s="13" t="s">
        <v>78</v>
      </c>
      <c r="AY276" s="182" t="s">
        <v>127</v>
      </c>
    </row>
    <row r="277" spans="1:65" s="13" customFormat="1">
      <c r="B277" s="181"/>
      <c r="D277" s="160" t="s">
        <v>472</v>
      </c>
      <c r="E277" s="182" t="s">
        <v>1</v>
      </c>
      <c r="F277" s="183" t="s">
        <v>1393</v>
      </c>
      <c r="H277" s="184">
        <v>64</v>
      </c>
      <c r="I277" s="185"/>
      <c r="L277" s="181"/>
      <c r="M277" s="186"/>
      <c r="N277" s="187"/>
      <c r="O277" s="187"/>
      <c r="P277" s="187"/>
      <c r="Q277" s="187"/>
      <c r="R277" s="187"/>
      <c r="S277" s="187"/>
      <c r="T277" s="188"/>
      <c r="AT277" s="182" t="s">
        <v>472</v>
      </c>
      <c r="AU277" s="182" t="s">
        <v>88</v>
      </c>
      <c r="AV277" s="13" t="s">
        <v>88</v>
      </c>
      <c r="AW277" s="13" t="s">
        <v>35</v>
      </c>
      <c r="AX277" s="13" t="s">
        <v>78</v>
      </c>
      <c r="AY277" s="182" t="s">
        <v>127</v>
      </c>
    </row>
    <row r="278" spans="1:65" s="13" customFormat="1">
      <c r="B278" s="181"/>
      <c r="D278" s="160" t="s">
        <v>472</v>
      </c>
      <c r="E278" s="182" t="s">
        <v>1</v>
      </c>
      <c r="F278" s="183" t="s">
        <v>1394</v>
      </c>
      <c r="H278" s="184">
        <v>64</v>
      </c>
      <c r="I278" s="185"/>
      <c r="L278" s="181"/>
      <c r="M278" s="186"/>
      <c r="N278" s="187"/>
      <c r="O278" s="187"/>
      <c r="P278" s="187"/>
      <c r="Q278" s="187"/>
      <c r="R278" s="187"/>
      <c r="S278" s="187"/>
      <c r="T278" s="188"/>
      <c r="AT278" s="182" t="s">
        <v>472</v>
      </c>
      <c r="AU278" s="182" t="s">
        <v>88</v>
      </c>
      <c r="AV278" s="13" t="s">
        <v>88</v>
      </c>
      <c r="AW278" s="13" t="s">
        <v>35</v>
      </c>
      <c r="AX278" s="13" t="s">
        <v>78</v>
      </c>
      <c r="AY278" s="182" t="s">
        <v>127</v>
      </c>
    </row>
    <row r="279" spans="1:65" s="14" customFormat="1">
      <c r="B279" s="189"/>
      <c r="D279" s="160" t="s">
        <v>472</v>
      </c>
      <c r="E279" s="190" t="s">
        <v>1</v>
      </c>
      <c r="F279" s="191" t="s">
        <v>477</v>
      </c>
      <c r="H279" s="192">
        <v>424</v>
      </c>
      <c r="I279" s="193"/>
      <c r="L279" s="189"/>
      <c r="M279" s="194"/>
      <c r="N279" s="195"/>
      <c r="O279" s="195"/>
      <c r="P279" s="195"/>
      <c r="Q279" s="195"/>
      <c r="R279" s="195"/>
      <c r="S279" s="195"/>
      <c r="T279" s="196"/>
      <c r="AT279" s="190" t="s">
        <v>472</v>
      </c>
      <c r="AU279" s="190" t="s">
        <v>88</v>
      </c>
      <c r="AV279" s="14" t="s">
        <v>134</v>
      </c>
      <c r="AW279" s="14" t="s">
        <v>35</v>
      </c>
      <c r="AX279" s="14" t="s">
        <v>86</v>
      </c>
      <c r="AY279" s="190" t="s">
        <v>127</v>
      </c>
    </row>
    <row r="280" spans="1:65" s="2" customFormat="1" ht="16.5" customHeight="1">
      <c r="A280" s="33"/>
      <c r="B280" s="145"/>
      <c r="C280" s="165" t="s">
        <v>232</v>
      </c>
      <c r="D280" s="165" t="s">
        <v>138</v>
      </c>
      <c r="E280" s="166" t="s">
        <v>692</v>
      </c>
      <c r="F280" s="167" t="s">
        <v>693</v>
      </c>
      <c r="G280" s="168" t="s">
        <v>141</v>
      </c>
      <c r="H280" s="169">
        <v>424</v>
      </c>
      <c r="I280" s="170"/>
      <c r="J280" s="171">
        <f>ROUND(I280*H280,2)</f>
        <v>0</v>
      </c>
      <c r="K280" s="172"/>
      <c r="L280" s="173"/>
      <c r="M280" s="174" t="s">
        <v>1</v>
      </c>
      <c r="N280" s="175" t="s">
        <v>43</v>
      </c>
      <c r="O280" s="59"/>
      <c r="P280" s="156">
        <f>O280*H280</f>
        <v>0</v>
      </c>
      <c r="Q280" s="156">
        <v>9.0000000000000006E-5</v>
      </c>
      <c r="R280" s="156">
        <f>Q280*H280</f>
        <v>3.8159999999999999E-2</v>
      </c>
      <c r="S280" s="156">
        <v>0</v>
      </c>
      <c r="T280" s="157">
        <f>S280*H280</f>
        <v>0</v>
      </c>
      <c r="U280" s="33"/>
      <c r="V280" s="33"/>
      <c r="W280" s="33"/>
      <c r="X280" s="33"/>
      <c r="Y280" s="33"/>
      <c r="Z280" s="33"/>
      <c r="AA280" s="33"/>
      <c r="AB280" s="33"/>
      <c r="AC280" s="33"/>
      <c r="AD280" s="33"/>
      <c r="AE280" s="33"/>
      <c r="AR280" s="158" t="s">
        <v>142</v>
      </c>
      <c r="AT280" s="158" t="s">
        <v>138</v>
      </c>
      <c r="AU280" s="158" t="s">
        <v>88</v>
      </c>
      <c r="AY280" s="18" t="s">
        <v>127</v>
      </c>
      <c r="BE280" s="159">
        <f>IF(N280="základní",J280,0)</f>
        <v>0</v>
      </c>
      <c r="BF280" s="159">
        <f>IF(N280="snížená",J280,0)</f>
        <v>0</v>
      </c>
      <c r="BG280" s="159">
        <f>IF(N280="zákl. přenesená",J280,0)</f>
        <v>0</v>
      </c>
      <c r="BH280" s="159">
        <f>IF(N280="sníž. přenesená",J280,0)</f>
        <v>0</v>
      </c>
      <c r="BI280" s="159">
        <f>IF(N280="nulová",J280,0)</f>
        <v>0</v>
      </c>
      <c r="BJ280" s="18" t="s">
        <v>86</v>
      </c>
      <c r="BK280" s="159">
        <f>ROUND(I280*H280,2)</f>
        <v>0</v>
      </c>
      <c r="BL280" s="18" t="s">
        <v>134</v>
      </c>
      <c r="BM280" s="158" t="s">
        <v>1395</v>
      </c>
    </row>
    <row r="281" spans="1:65" s="2" customFormat="1">
      <c r="A281" s="33"/>
      <c r="B281" s="34"/>
      <c r="C281" s="33"/>
      <c r="D281" s="160" t="s">
        <v>136</v>
      </c>
      <c r="E281" s="33"/>
      <c r="F281" s="161" t="s">
        <v>693</v>
      </c>
      <c r="G281" s="33"/>
      <c r="H281" s="33"/>
      <c r="I281" s="162"/>
      <c r="J281" s="33"/>
      <c r="K281" s="33"/>
      <c r="L281" s="34"/>
      <c r="M281" s="163"/>
      <c r="N281" s="164"/>
      <c r="O281" s="59"/>
      <c r="P281" s="59"/>
      <c r="Q281" s="59"/>
      <c r="R281" s="59"/>
      <c r="S281" s="59"/>
      <c r="T281" s="60"/>
      <c r="U281" s="33"/>
      <c r="V281" s="33"/>
      <c r="W281" s="33"/>
      <c r="X281" s="33"/>
      <c r="Y281" s="33"/>
      <c r="Z281" s="33"/>
      <c r="AA281" s="33"/>
      <c r="AB281" s="33"/>
      <c r="AC281" s="33"/>
      <c r="AD281" s="33"/>
      <c r="AE281" s="33"/>
      <c r="AT281" s="18" t="s">
        <v>136</v>
      </c>
      <c r="AU281" s="18" t="s">
        <v>88</v>
      </c>
    </row>
    <row r="282" spans="1:65" s="2" customFormat="1" ht="24.2" customHeight="1">
      <c r="A282" s="33"/>
      <c r="B282" s="145"/>
      <c r="C282" s="165" t="s">
        <v>236</v>
      </c>
      <c r="D282" s="165" t="s">
        <v>138</v>
      </c>
      <c r="E282" s="166" t="s">
        <v>701</v>
      </c>
      <c r="F282" s="167" t="s">
        <v>702</v>
      </c>
      <c r="G282" s="168" t="s">
        <v>141</v>
      </c>
      <c r="H282" s="169">
        <v>106</v>
      </c>
      <c r="I282" s="170"/>
      <c r="J282" s="171">
        <f>ROUND(I282*H282,2)</f>
        <v>0</v>
      </c>
      <c r="K282" s="172"/>
      <c r="L282" s="173"/>
      <c r="M282" s="174" t="s">
        <v>1</v>
      </c>
      <c r="N282" s="175" t="s">
        <v>43</v>
      </c>
      <c r="O282" s="59"/>
      <c r="P282" s="156">
        <f>O282*H282</f>
        <v>0</v>
      </c>
      <c r="Q282" s="156">
        <v>9.0000000000000006E-5</v>
      </c>
      <c r="R282" s="156">
        <f>Q282*H282</f>
        <v>9.5399999999999999E-3</v>
      </c>
      <c r="S282" s="156">
        <v>0</v>
      </c>
      <c r="T282" s="157">
        <f>S282*H282</f>
        <v>0</v>
      </c>
      <c r="U282" s="33"/>
      <c r="V282" s="33"/>
      <c r="W282" s="33"/>
      <c r="X282" s="33"/>
      <c r="Y282" s="33"/>
      <c r="Z282" s="33"/>
      <c r="AA282" s="33"/>
      <c r="AB282" s="33"/>
      <c r="AC282" s="33"/>
      <c r="AD282" s="33"/>
      <c r="AE282" s="33"/>
      <c r="AR282" s="158" t="s">
        <v>142</v>
      </c>
      <c r="AT282" s="158" t="s">
        <v>138</v>
      </c>
      <c r="AU282" s="158" t="s">
        <v>88</v>
      </c>
      <c r="AY282" s="18" t="s">
        <v>127</v>
      </c>
      <c r="BE282" s="159">
        <f>IF(N282="základní",J282,0)</f>
        <v>0</v>
      </c>
      <c r="BF282" s="159">
        <f>IF(N282="snížená",J282,0)</f>
        <v>0</v>
      </c>
      <c r="BG282" s="159">
        <f>IF(N282="zákl. přenesená",J282,0)</f>
        <v>0</v>
      </c>
      <c r="BH282" s="159">
        <f>IF(N282="sníž. přenesená",J282,0)</f>
        <v>0</v>
      </c>
      <c r="BI282" s="159">
        <f>IF(N282="nulová",J282,0)</f>
        <v>0</v>
      </c>
      <c r="BJ282" s="18" t="s">
        <v>86</v>
      </c>
      <c r="BK282" s="159">
        <f>ROUND(I282*H282,2)</f>
        <v>0</v>
      </c>
      <c r="BL282" s="18" t="s">
        <v>134</v>
      </c>
      <c r="BM282" s="158" t="s">
        <v>1396</v>
      </c>
    </row>
    <row r="283" spans="1:65" s="2" customFormat="1">
      <c r="A283" s="33"/>
      <c r="B283" s="34"/>
      <c r="C283" s="33"/>
      <c r="D283" s="160" t="s">
        <v>136</v>
      </c>
      <c r="E283" s="33"/>
      <c r="F283" s="161" t="s">
        <v>702</v>
      </c>
      <c r="G283" s="33"/>
      <c r="H283" s="33"/>
      <c r="I283" s="162"/>
      <c r="J283" s="33"/>
      <c r="K283" s="33"/>
      <c r="L283" s="34"/>
      <c r="M283" s="163"/>
      <c r="N283" s="164"/>
      <c r="O283" s="59"/>
      <c r="P283" s="59"/>
      <c r="Q283" s="59"/>
      <c r="R283" s="59"/>
      <c r="S283" s="59"/>
      <c r="T283" s="60"/>
      <c r="U283" s="33"/>
      <c r="V283" s="33"/>
      <c r="W283" s="33"/>
      <c r="X283" s="33"/>
      <c r="Y283" s="33"/>
      <c r="Z283" s="33"/>
      <c r="AA283" s="33"/>
      <c r="AB283" s="33"/>
      <c r="AC283" s="33"/>
      <c r="AD283" s="33"/>
      <c r="AE283" s="33"/>
      <c r="AT283" s="18" t="s">
        <v>136</v>
      </c>
      <c r="AU283" s="18" t="s">
        <v>88</v>
      </c>
    </row>
    <row r="284" spans="1:65" s="13" customFormat="1">
      <c r="B284" s="181"/>
      <c r="D284" s="160" t="s">
        <v>472</v>
      </c>
      <c r="E284" s="182" t="s">
        <v>1</v>
      </c>
      <c r="F284" s="183" t="s">
        <v>1342</v>
      </c>
      <c r="H284" s="184">
        <v>4</v>
      </c>
      <c r="I284" s="185"/>
      <c r="L284" s="181"/>
      <c r="M284" s="186"/>
      <c r="N284" s="187"/>
      <c r="O284" s="187"/>
      <c r="P284" s="187"/>
      <c r="Q284" s="187"/>
      <c r="R284" s="187"/>
      <c r="S284" s="187"/>
      <c r="T284" s="188"/>
      <c r="AT284" s="182" t="s">
        <v>472</v>
      </c>
      <c r="AU284" s="182" t="s">
        <v>88</v>
      </c>
      <c r="AV284" s="13" t="s">
        <v>88</v>
      </c>
      <c r="AW284" s="13" t="s">
        <v>35</v>
      </c>
      <c r="AX284" s="13" t="s">
        <v>78</v>
      </c>
      <c r="AY284" s="182" t="s">
        <v>127</v>
      </c>
    </row>
    <row r="285" spans="1:65" s="13" customFormat="1">
      <c r="B285" s="181"/>
      <c r="D285" s="160" t="s">
        <v>472</v>
      </c>
      <c r="E285" s="182" t="s">
        <v>1</v>
      </c>
      <c r="F285" s="183" t="s">
        <v>1343</v>
      </c>
      <c r="H285" s="184">
        <v>8</v>
      </c>
      <c r="I285" s="185"/>
      <c r="L285" s="181"/>
      <c r="M285" s="186"/>
      <c r="N285" s="187"/>
      <c r="O285" s="187"/>
      <c r="P285" s="187"/>
      <c r="Q285" s="187"/>
      <c r="R285" s="187"/>
      <c r="S285" s="187"/>
      <c r="T285" s="188"/>
      <c r="AT285" s="182" t="s">
        <v>472</v>
      </c>
      <c r="AU285" s="182" t="s">
        <v>88</v>
      </c>
      <c r="AV285" s="13" t="s">
        <v>88</v>
      </c>
      <c r="AW285" s="13" t="s">
        <v>35</v>
      </c>
      <c r="AX285" s="13" t="s">
        <v>78</v>
      </c>
      <c r="AY285" s="182" t="s">
        <v>127</v>
      </c>
    </row>
    <row r="286" spans="1:65" s="13" customFormat="1">
      <c r="B286" s="181"/>
      <c r="D286" s="160" t="s">
        <v>472</v>
      </c>
      <c r="E286" s="182" t="s">
        <v>1</v>
      </c>
      <c r="F286" s="183" t="s">
        <v>1347</v>
      </c>
      <c r="H286" s="184">
        <v>6</v>
      </c>
      <c r="I286" s="185"/>
      <c r="L286" s="181"/>
      <c r="M286" s="186"/>
      <c r="N286" s="187"/>
      <c r="O286" s="187"/>
      <c r="P286" s="187"/>
      <c r="Q286" s="187"/>
      <c r="R286" s="187"/>
      <c r="S286" s="187"/>
      <c r="T286" s="188"/>
      <c r="AT286" s="182" t="s">
        <v>472</v>
      </c>
      <c r="AU286" s="182" t="s">
        <v>88</v>
      </c>
      <c r="AV286" s="13" t="s">
        <v>88</v>
      </c>
      <c r="AW286" s="13" t="s">
        <v>35</v>
      </c>
      <c r="AX286" s="13" t="s">
        <v>78</v>
      </c>
      <c r="AY286" s="182" t="s">
        <v>127</v>
      </c>
    </row>
    <row r="287" spans="1:65" s="13" customFormat="1">
      <c r="B287" s="181"/>
      <c r="D287" s="160" t="s">
        <v>472</v>
      </c>
      <c r="E287" s="182" t="s">
        <v>1</v>
      </c>
      <c r="F287" s="183" t="s">
        <v>1348</v>
      </c>
      <c r="H287" s="184">
        <v>8</v>
      </c>
      <c r="I287" s="185"/>
      <c r="L287" s="181"/>
      <c r="M287" s="186"/>
      <c r="N287" s="187"/>
      <c r="O287" s="187"/>
      <c r="P287" s="187"/>
      <c r="Q287" s="187"/>
      <c r="R287" s="187"/>
      <c r="S287" s="187"/>
      <c r="T287" s="188"/>
      <c r="AT287" s="182" t="s">
        <v>472</v>
      </c>
      <c r="AU287" s="182" t="s">
        <v>88</v>
      </c>
      <c r="AV287" s="13" t="s">
        <v>88</v>
      </c>
      <c r="AW287" s="13" t="s">
        <v>35</v>
      </c>
      <c r="AX287" s="13" t="s">
        <v>78</v>
      </c>
      <c r="AY287" s="182" t="s">
        <v>127</v>
      </c>
    </row>
    <row r="288" spans="1:65" s="13" customFormat="1">
      <c r="B288" s="181"/>
      <c r="D288" s="160" t="s">
        <v>472</v>
      </c>
      <c r="E288" s="182" t="s">
        <v>1</v>
      </c>
      <c r="F288" s="183" t="s">
        <v>1344</v>
      </c>
      <c r="H288" s="184">
        <v>8</v>
      </c>
      <c r="I288" s="185"/>
      <c r="L288" s="181"/>
      <c r="M288" s="186"/>
      <c r="N288" s="187"/>
      <c r="O288" s="187"/>
      <c r="P288" s="187"/>
      <c r="Q288" s="187"/>
      <c r="R288" s="187"/>
      <c r="S288" s="187"/>
      <c r="T288" s="188"/>
      <c r="AT288" s="182" t="s">
        <v>472</v>
      </c>
      <c r="AU288" s="182" t="s">
        <v>88</v>
      </c>
      <c r="AV288" s="13" t="s">
        <v>88</v>
      </c>
      <c r="AW288" s="13" t="s">
        <v>35</v>
      </c>
      <c r="AX288" s="13" t="s">
        <v>78</v>
      </c>
      <c r="AY288" s="182" t="s">
        <v>127</v>
      </c>
    </row>
    <row r="289" spans="1:65" s="13" customFormat="1">
      <c r="B289" s="181"/>
      <c r="D289" s="160" t="s">
        <v>472</v>
      </c>
      <c r="E289" s="182" t="s">
        <v>1</v>
      </c>
      <c r="F289" s="183" t="s">
        <v>1349</v>
      </c>
      <c r="H289" s="184">
        <v>36</v>
      </c>
      <c r="I289" s="185"/>
      <c r="L289" s="181"/>
      <c r="M289" s="186"/>
      <c r="N289" s="187"/>
      <c r="O289" s="187"/>
      <c r="P289" s="187"/>
      <c r="Q289" s="187"/>
      <c r="R289" s="187"/>
      <c r="S289" s="187"/>
      <c r="T289" s="188"/>
      <c r="AT289" s="182" t="s">
        <v>472</v>
      </c>
      <c r="AU289" s="182" t="s">
        <v>88</v>
      </c>
      <c r="AV289" s="13" t="s">
        <v>88</v>
      </c>
      <c r="AW289" s="13" t="s">
        <v>35</v>
      </c>
      <c r="AX289" s="13" t="s">
        <v>78</v>
      </c>
      <c r="AY289" s="182" t="s">
        <v>127</v>
      </c>
    </row>
    <row r="290" spans="1:65" s="13" customFormat="1">
      <c r="B290" s="181"/>
      <c r="D290" s="160" t="s">
        <v>472</v>
      </c>
      <c r="E290" s="182" t="s">
        <v>1</v>
      </c>
      <c r="F290" s="183" t="s">
        <v>1345</v>
      </c>
      <c r="H290" s="184">
        <v>4</v>
      </c>
      <c r="I290" s="185"/>
      <c r="L290" s="181"/>
      <c r="M290" s="186"/>
      <c r="N290" s="187"/>
      <c r="O290" s="187"/>
      <c r="P290" s="187"/>
      <c r="Q290" s="187"/>
      <c r="R290" s="187"/>
      <c r="S290" s="187"/>
      <c r="T290" s="188"/>
      <c r="AT290" s="182" t="s">
        <v>472</v>
      </c>
      <c r="AU290" s="182" t="s">
        <v>88</v>
      </c>
      <c r="AV290" s="13" t="s">
        <v>88</v>
      </c>
      <c r="AW290" s="13" t="s">
        <v>35</v>
      </c>
      <c r="AX290" s="13" t="s">
        <v>78</v>
      </c>
      <c r="AY290" s="182" t="s">
        <v>127</v>
      </c>
    </row>
    <row r="291" spans="1:65" s="13" customFormat="1">
      <c r="B291" s="181"/>
      <c r="D291" s="160" t="s">
        <v>472</v>
      </c>
      <c r="E291" s="182" t="s">
        <v>1</v>
      </c>
      <c r="F291" s="183" t="s">
        <v>1350</v>
      </c>
      <c r="H291" s="184">
        <v>16</v>
      </c>
      <c r="I291" s="185"/>
      <c r="L291" s="181"/>
      <c r="M291" s="186"/>
      <c r="N291" s="187"/>
      <c r="O291" s="187"/>
      <c r="P291" s="187"/>
      <c r="Q291" s="187"/>
      <c r="R291" s="187"/>
      <c r="S291" s="187"/>
      <c r="T291" s="188"/>
      <c r="AT291" s="182" t="s">
        <v>472</v>
      </c>
      <c r="AU291" s="182" t="s">
        <v>88</v>
      </c>
      <c r="AV291" s="13" t="s">
        <v>88</v>
      </c>
      <c r="AW291" s="13" t="s">
        <v>35</v>
      </c>
      <c r="AX291" s="13" t="s">
        <v>78</v>
      </c>
      <c r="AY291" s="182" t="s">
        <v>127</v>
      </c>
    </row>
    <row r="292" spans="1:65" s="13" customFormat="1">
      <c r="B292" s="181"/>
      <c r="D292" s="160" t="s">
        <v>472</v>
      </c>
      <c r="E292" s="182" t="s">
        <v>1</v>
      </c>
      <c r="F292" s="183" t="s">
        <v>1351</v>
      </c>
      <c r="H292" s="184">
        <v>16</v>
      </c>
      <c r="I292" s="185"/>
      <c r="L292" s="181"/>
      <c r="M292" s="186"/>
      <c r="N292" s="187"/>
      <c r="O292" s="187"/>
      <c r="P292" s="187"/>
      <c r="Q292" s="187"/>
      <c r="R292" s="187"/>
      <c r="S292" s="187"/>
      <c r="T292" s="188"/>
      <c r="AT292" s="182" t="s">
        <v>472</v>
      </c>
      <c r="AU292" s="182" t="s">
        <v>88</v>
      </c>
      <c r="AV292" s="13" t="s">
        <v>88</v>
      </c>
      <c r="AW292" s="13" t="s">
        <v>35</v>
      </c>
      <c r="AX292" s="13" t="s">
        <v>78</v>
      </c>
      <c r="AY292" s="182" t="s">
        <v>127</v>
      </c>
    </row>
    <row r="293" spans="1:65" s="14" customFormat="1">
      <c r="B293" s="189"/>
      <c r="D293" s="160" t="s">
        <v>472</v>
      </c>
      <c r="E293" s="190" t="s">
        <v>1</v>
      </c>
      <c r="F293" s="191" t="s">
        <v>477</v>
      </c>
      <c r="H293" s="192">
        <v>106</v>
      </c>
      <c r="I293" s="193"/>
      <c r="L293" s="189"/>
      <c r="M293" s="194"/>
      <c r="N293" s="195"/>
      <c r="O293" s="195"/>
      <c r="P293" s="195"/>
      <c r="Q293" s="195"/>
      <c r="R293" s="195"/>
      <c r="S293" s="195"/>
      <c r="T293" s="196"/>
      <c r="AT293" s="190" t="s">
        <v>472</v>
      </c>
      <c r="AU293" s="190" t="s">
        <v>88</v>
      </c>
      <c r="AV293" s="14" t="s">
        <v>134</v>
      </c>
      <c r="AW293" s="14" t="s">
        <v>35</v>
      </c>
      <c r="AX293" s="14" t="s">
        <v>86</v>
      </c>
      <c r="AY293" s="190" t="s">
        <v>127</v>
      </c>
    </row>
    <row r="294" spans="1:65" s="2" customFormat="1" ht="24.2" customHeight="1">
      <c r="A294" s="33"/>
      <c r="B294" s="145"/>
      <c r="C294" s="146" t="s">
        <v>240</v>
      </c>
      <c r="D294" s="146" t="s">
        <v>130</v>
      </c>
      <c r="E294" s="147" t="s">
        <v>710</v>
      </c>
      <c r="F294" s="148" t="s">
        <v>711</v>
      </c>
      <c r="G294" s="149" t="s">
        <v>467</v>
      </c>
      <c r="H294" s="150">
        <v>2.7E-2</v>
      </c>
      <c r="I294" s="151"/>
      <c r="J294" s="152">
        <f>ROUND(I294*H294,2)</f>
        <v>0</v>
      </c>
      <c r="K294" s="153"/>
      <c r="L294" s="34"/>
      <c r="M294" s="154" t="s">
        <v>1</v>
      </c>
      <c r="N294" s="155" t="s">
        <v>43</v>
      </c>
      <c r="O294" s="59"/>
      <c r="P294" s="156">
        <f>O294*H294</f>
        <v>0</v>
      </c>
      <c r="Q294" s="156">
        <v>0</v>
      </c>
      <c r="R294" s="156">
        <f>Q294*H294</f>
        <v>0</v>
      </c>
      <c r="S294" s="156">
        <v>0</v>
      </c>
      <c r="T294" s="157">
        <f>S294*H294</f>
        <v>0</v>
      </c>
      <c r="U294" s="33"/>
      <c r="V294" s="33"/>
      <c r="W294" s="33"/>
      <c r="X294" s="33"/>
      <c r="Y294" s="33"/>
      <c r="Z294" s="33"/>
      <c r="AA294" s="33"/>
      <c r="AB294" s="33"/>
      <c r="AC294" s="33"/>
      <c r="AD294" s="33"/>
      <c r="AE294" s="33"/>
      <c r="AR294" s="158" t="s">
        <v>134</v>
      </c>
      <c r="AT294" s="158" t="s">
        <v>130</v>
      </c>
      <c r="AU294" s="158" t="s">
        <v>88</v>
      </c>
      <c r="AY294" s="18" t="s">
        <v>127</v>
      </c>
      <c r="BE294" s="159">
        <f>IF(N294="základní",J294,0)</f>
        <v>0</v>
      </c>
      <c r="BF294" s="159">
        <f>IF(N294="snížená",J294,0)</f>
        <v>0</v>
      </c>
      <c r="BG294" s="159">
        <f>IF(N294="zákl. přenesená",J294,0)</f>
        <v>0</v>
      </c>
      <c r="BH294" s="159">
        <f>IF(N294="sníž. přenesená",J294,0)</f>
        <v>0</v>
      </c>
      <c r="BI294" s="159">
        <f>IF(N294="nulová",J294,0)</f>
        <v>0</v>
      </c>
      <c r="BJ294" s="18" t="s">
        <v>86</v>
      </c>
      <c r="BK294" s="159">
        <f>ROUND(I294*H294,2)</f>
        <v>0</v>
      </c>
      <c r="BL294" s="18" t="s">
        <v>134</v>
      </c>
      <c r="BM294" s="158" t="s">
        <v>1397</v>
      </c>
    </row>
    <row r="295" spans="1:65" s="2" customFormat="1" ht="48.75">
      <c r="A295" s="33"/>
      <c r="B295" s="34"/>
      <c r="C295" s="33"/>
      <c r="D295" s="160" t="s">
        <v>136</v>
      </c>
      <c r="E295" s="33"/>
      <c r="F295" s="161" t="s">
        <v>713</v>
      </c>
      <c r="G295" s="33"/>
      <c r="H295" s="33"/>
      <c r="I295" s="162"/>
      <c r="J295" s="33"/>
      <c r="K295" s="33"/>
      <c r="L295" s="34"/>
      <c r="M295" s="163"/>
      <c r="N295" s="164"/>
      <c r="O295" s="59"/>
      <c r="P295" s="59"/>
      <c r="Q295" s="59"/>
      <c r="R295" s="59"/>
      <c r="S295" s="59"/>
      <c r="T295" s="60"/>
      <c r="U295" s="33"/>
      <c r="V295" s="33"/>
      <c r="W295" s="33"/>
      <c r="X295" s="33"/>
      <c r="Y295" s="33"/>
      <c r="Z295" s="33"/>
      <c r="AA295" s="33"/>
      <c r="AB295" s="33"/>
      <c r="AC295" s="33"/>
      <c r="AD295" s="33"/>
      <c r="AE295" s="33"/>
      <c r="AT295" s="18" t="s">
        <v>136</v>
      </c>
      <c r="AU295" s="18" t="s">
        <v>88</v>
      </c>
    </row>
    <row r="296" spans="1:65" s="13" customFormat="1">
      <c r="B296" s="181"/>
      <c r="D296" s="160" t="s">
        <v>472</v>
      </c>
      <c r="E296" s="182" t="s">
        <v>1</v>
      </c>
      <c r="F296" s="183" t="s">
        <v>1398</v>
      </c>
      <c r="H296" s="184">
        <v>6.0000000000000001E-3</v>
      </c>
      <c r="I296" s="185"/>
      <c r="L296" s="181"/>
      <c r="M296" s="186"/>
      <c r="N296" s="187"/>
      <c r="O296" s="187"/>
      <c r="P296" s="187"/>
      <c r="Q296" s="187"/>
      <c r="R296" s="187"/>
      <c r="S296" s="187"/>
      <c r="T296" s="188"/>
      <c r="AT296" s="182" t="s">
        <v>472</v>
      </c>
      <c r="AU296" s="182" t="s">
        <v>88</v>
      </c>
      <c r="AV296" s="13" t="s">
        <v>88</v>
      </c>
      <c r="AW296" s="13" t="s">
        <v>35</v>
      </c>
      <c r="AX296" s="13" t="s">
        <v>78</v>
      </c>
      <c r="AY296" s="182" t="s">
        <v>127</v>
      </c>
    </row>
    <row r="297" spans="1:65" s="13" customFormat="1">
      <c r="B297" s="181"/>
      <c r="D297" s="160" t="s">
        <v>472</v>
      </c>
      <c r="E297" s="182" t="s">
        <v>1</v>
      </c>
      <c r="F297" s="183" t="s">
        <v>1399</v>
      </c>
      <c r="H297" s="184">
        <v>8.0000000000000002E-3</v>
      </c>
      <c r="I297" s="185"/>
      <c r="L297" s="181"/>
      <c r="M297" s="186"/>
      <c r="N297" s="187"/>
      <c r="O297" s="187"/>
      <c r="P297" s="187"/>
      <c r="Q297" s="187"/>
      <c r="R297" s="187"/>
      <c r="S297" s="187"/>
      <c r="T297" s="188"/>
      <c r="AT297" s="182" t="s">
        <v>472</v>
      </c>
      <c r="AU297" s="182" t="s">
        <v>88</v>
      </c>
      <c r="AV297" s="13" t="s">
        <v>88</v>
      </c>
      <c r="AW297" s="13" t="s">
        <v>35</v>
      </c>
      <c r="AX297" s="13" t="s">
        <v>78</v>
      </c>
      <c r="AY297" s="182" t="s">
        <v>127</v>
      </c>
    </row>
    <row r="298" spans="1:65" s="13" customFormat="1">
      <c r="B298" s="181"/>
      <c r="D298" s="160" t="s">
        <v>472</v>
      </c>
      <c r="E298" s="182" t="s">
        <v>1</v>
      </c>
      <c r="F298" s="183" t="s">
        <v>1400</v>
      </c>
      <c r="H298" s="184">
        <v>8.0000000000000002E-3</v>
      </c>
      <c r="I298" s="185"/>
      <c r="L298" s="181"/>
      <c r="M298" s="186"/>
      <c r="N298" s="187"/>
      <c r="O298" s="187"/>
      <c r="P298" s="187"/>
      <c r="Q298" s="187"/>
      <c r="R298" s="187"/>
      <c r="S298" s="187"/>
      <c r="T298" s="188"/>
      <c r="AT298" s="182" t="s">
        <v>472</v>
      </c>
      <c r="AU298" s="182" t="s">
        <v>88</v>
      </c>
      <c r="AV298" s="13" t="s">
        <v>88</v>
      </c>
      <c r="AW298" s="13" t="s">
        <v>35</v>
      </c>
      <c r="AX298" s="13" t="s">
        <v>78</v>
      </c>
      <c r="AY298" s="182" t="s">
        <v>127</v>
      </c>
    </row>
    <row r="299" spans="1:65" s="13" customFormat="1">
      <c r="B299" s="181"/>
      <c r="D299" s="160" t="s">
        <v>472</v>
      </c>
      <c r="E299" s="182" t="s">
        <v>1</v>
      </c>
      <c r="F299" s="183" t="s">
        <v>1401</v>
      </c>
      <c r="H299" s="184">
        <v>5.0000000000000001E-3</v>
      </c>
      <c r="I299" s="185"/>
      <c r="L299" s="181"/>
      <c r="M299" s="186"/>
      <c r="N299" s="187"/>
      <c r="O299" s="187"/>
      <c r="P299" s="187"/>
      <c r="Q299" s="187"/>
      <c r="R299" s="187"/>
      <c r="S299" s="187"/>
      <c r="T299" s="188"/>
      <c r="AT299" s="182" t="s">
        <v>472</v>
      </c>
      <c r="AU299" s="182" t="s">
        <v>88</v>
      </c>
      <c r="AV299" s="13" t="s">
        <v>88</v>
      </c>
      <c r="AW299" s="13" t="s">
        <v>35</v>
      </c>
      <c r="AX299" s="13" t="s">
        <v>78</v>
      </c>
      <c r="AY299" s="182" t="s">
        <v>127</v>
      </c>
    </row>
    <row r="300" spans="1:65" s="14" customFormat="1">
      <c r="B300" s="189"/>
      <c r="D300" s="160" t="s">
        <v>472</v>
      </c>
      <c r="E300" s="190" t="s">
        <v>1</v>
      </c>
      <c r="F300" s="191" t="s">
        <v>477</v>
      </c>
      <c r="H300" s="192">
        <v>2.7E-2</v>
      </c>
      <c r="I300" s="193"/>
      <c r="L300" s="189"/>
      <c r="M300" s="194"/>
      <c r="N300" s="195"/>
      <c r="O300" s="195"/>
      <c r="P300" s="195"/>
      <c r="Q300" s="195"/>
      <c r="R300" s="195"/>
      <c r="S300" s="195"/>
      <c r="T300" s="196"/>
      <c r="AT300" s="190" t="s">
        <v>472</v>
      </c>
      <c r="AU300" s="190" t="s">
        <v>88</v>
      </c>
      <c r="AV300" s="14" t="s">
        <v>134</v>
      </c>
      <c r="AW300" s="14" t="s">
        <v>35</v>
      </c>
      <c r="AX300" s="14" t="s">
        <v>86</v>
      </c>
      <c r="AY300" s="190" t="s">
        <v>127</v>
      </c>
    </row>
    <row r="301" spans="1:65" s="2" customFormat="1" ht="24.2" customHeight="1">
      <c r="A301" s="33"/>
      <c r="B301" s="145"/>
      <c r="C301" s="165" t="s">
        <v>244</v>
      </c>
      <c r="D301" s="165" t="s">
        <v>138</v>
      </c>
      <c r="E301" s="166" t="s">
        <v>1402</v>
      </c>
      <c r="F301" s="167" t="s">
        <v>1403</v>
      </c>
      <c r="G301" s="168" t="s">
        <v>141</v>
      </c>
      <c r="H301" s="169">
        <v>4</v>
      </c>
      <c r="I301" s="170"/>
      <c r="J301" s="171">
        <f>ROUND(I301*H301,2)</f>
        <v>0</v>
      </c>
      <c r="K301" s="172"/>
      <c r="L301" s="173"/>
      <c r="M301" s="174" t="s">
        <v>1</v>
      </c>
      <c r="N301" s="175" t="s">
        <v>43</v>
      </c>
      <c r="O301" s="59"/>
      <c r="P301" s="156">
        <f>O301*H301</f>
        <v>0</v>
      </c>
      <c r="Q301" s="156">
        <v>0</v>
      </c>
      <c r="R301" s="156">
        <f>Q301*H301</f>
        <v>0</v>
      </c>
      <c r="S301" s="156">
        <v>0</v>
      </c>
      <c r="T301" s="157">
        <f>S301*H301</f>
        <v>0</v>
      </c>
      <c r="U301" s="33"/>
      <c r="V301" s="33"/>
      <c r="W301" s="33"/>
      <c r="X301" s="33"/>
      <c r="Y301" s="33"/>
      <c r="Z301" s="33"/>
      <c r="AA301" s="33"/>
      <c r="AB301" s="33"/>
      <c r="AC301" s="33"/>
      <c r="AD301" s="33"/>
      <c r="AE301" s="33"/>
      <c r="AR301" s="158" t="s">
        <v>142</v>
      </c>
      <c r="AT301" s="158" t="s">
        <v>138</v>
      </c>
      <c r="AU301" s="158" t="s">
        <v>88</v>
      </c>
      <c r="AY301" s="18" t="s">
        <v>127</v>
      </c>
      <c r="BE301" s="159">
        <f>IF(N301="základní",J301,0)</f>
        <v>0</v>
      </c>
      <c r="BF301" s="159">
        <f>IF(N301="snížená",J301,0)</f>
        <v>0</v>
      </c>
      <c r="BG301" s="159">
        <f>IF(N301="zákl. přenesená",J301,0)</f>
        <v>0</v>
      </c>
      <c r="BH301" s="159">
        <f>IF(N301="sníž. přenesená",J301,0)</f>
        <v>0</v>
      </c>
      <c r="BI301" s="159">
        <f>IF(N301="nulová",J301,0)</f>
        <v>0</v>
      </c>
      <c r="BJ301" s="18" t="s">
        <v>86</v>
      </c>
      <c r="BK301" s="159">
        <f>ROUND(I301*H301,2)</f>
        <v>0</v>
      </c>
      <c r="BL301" s="18" t="s">
        <v>134</v>
      </c>
      <c r="BM301" s="158" t="s">
        <v>1404</v>
      </c>
    </row>
    <row r="302" spans="1:65" s="2" customFormat="1" ht="19.5">
      <c r="A302" s="33"/>
      <c r="B302" s="34"/>
      <c r="C302" s="33"/>
      <c r="D302" s="160" t="s">
        <v>136</v>
      </c>
      <c r="E302" s="33"/>
      <c r="F302" s="161" t="s">
        <v>1403</v>
      </c>
      <c r="G302" s="33"/>
      <c r="H302" s="33"/>
      <c r="I302" s="162"/>
      <c r="J302" s="33"/>
      <c r="K302" s="33"/>
      <c r="L302" s="34"/>
      <c r="M302" s="163"/>
      <c r="N302" s="164"/>
      <c r="O302" s="59"/>
      <c r="P302" s="59"/>
      <c r="Q302" s="59"/>
      <c r="R302" s="59"/>
      <c r="S302" s="59"/>
      <c r="T302" s="60"/>
      <c r="U302" s="33"/>
      <c r="V302" s="33"/>
      <c r="W302" s="33"/>
      <c r="X302" s="33"/>
      <c r="Y302" s="33"/>
      <c r="Z302" s="33"/>
      <c r="AA302" s="33"/>
      <c r="AB302" s="33"/>
      <c r="AC302" s="33"/>
      <c r="AD302" s="33"/>
      <c r="AE302" s="33"/>
      <c r="AT302" s="18" t="s">
        <v>136</v>
      </c>
      <c r="AU302" s="18" t="s">
        <v>88</v>
      </c>
    </row>
    <row r="303" spans="1:65" s="2" customFormat="1" ht="16.5" customHeight="1">
      <c r="A303" s="33"/>
      <c r="B303" s="145"/>
      <c r="C303" s="165" t="s">
        <v>248</v>
      </c>
      <c r="D303" s="165" t="s">
        <v>138</v>
      </c>
      <c r="E303" s="166" t="s">
        <v>1405</v>
      </c>
      <c r="F303" s="167" t="s">
        <v>1406</v>
      </c>
      <c r="G303" s="168" t="s">
        <v>147</v>
      </c>
      <c r="H303" s="169">
        <v>5.2</v>
      </c>
      <c r="I303" s="170"/>
      <c r="J303" s="171">
        <f>ROUND(I303*H303,2)</f>
        <v>0</v>
      </c>
      <c r="K303" s="172"/>
      <c r="L303" s="173"/>
      <c r="M303" s="174" t="s">
        <v>1</v>
      </c>
      <c r="N303" s="175" t="s">
        <v>43</v>
      </c>
      <c r="O303" s="59"/>
      <c r="P303" s="156">
        <f>O303*H303</f>
        <v>0</v>
      </c>
      <c r="Q303" s="156">
        <v>0.16</v>
      </c>
      <c r="R303" s="156">
        <f>Q303*H303</f>
        <v>0.83200000000000007</v>
      </c>
      <c r="S303" s="156">
        <v>0</v>
      </c>
      <c r="T303" s="157">
        <f>S303*H303</f>
        <v>0</v>
      </c>
      <c r="U303" s="33"/>
      <c r="V303" s="33"/>
      <c r="W303" s="33"/>
      <c r="X303" s="33"/>
      <c r="Y303" s="33"/>
      <c r="Z303" s="33"/>
      <c r="AA303" s="33"/>
      <c r="AB303" s="33"/>
      <c r="AC303" s="33"/>
      <c r="AD303" s="33"/>
      <c r="AE303" s="33"/>
      <c r="AR303" s="158" t="s">
        <v>142</v>
      </c>
      <c r="AT303" s="158" t="s">
        <v>138</v>
      </c>
      <c r="AU303" s="158" t="s">
        <v>88</v>
      </c>
      <c r="AY303" s="18" t="s">
        <v>127</v>
      </c>
      <c r="BE303" s="159">
        <f>IF(N303="základní",J303,0)</f>
        <v>0</v>
      </c>
      <c r="BF303" s="159">
        <f>IF(N303="snížená",J303,0)</f>
        <v>0</v>
      </c>
      <c r="BG303" s="159">
        <f>IF(N303="zákl. přenesená",J303,0)</f>
        <v>0</v>
      </c>
      <c r="BH303" s="159">
        <f>IF(N303="sníž. přenesená",J303,0)</f>
        <v>0</v>
      </c>
      <c r="BI303" s="159">
        <f>IF(N303="nulová",J303,0)</f>
        <v>0</v>
      </c>
      <c r="BJ303" s="18" t="s">
        <v>86</v>
      </c>
      <c r="BK303" s="159">
        <f>ROUND(I303*H303,2)</f>
        <v>0</v>
      </c>
      <c r="BL303" s="18" t="s">
        <v>134</v>
      </c>
      <c r="BM303" s="158" t="s">
        <v>1407</v>
      </c>
    </row>
    <row r="304" spans="1:65" s="2" customFormat="1">
      <c r="A304" s="33"/>
      <c r="B304" s="34"/>
      <c r="C304" s="33"/>
      <c r="D304" s="160" t="s">
        <v>136</v>
      </c>
      <c r="E304" s="33"/>
      <c r="F304" s="161" t="s">
        <v>1408</v>
      </c>
      <c r="G304" s="33"/>
      <c r="H304" s="33"/>
      <c r="I304" s="162"/>
      <c r="J304" s="33"/>
      <c r="K304" s="33"/>
      <c r="L304" s="34"/>
      <c r="M304" s="163"/>
      <c r="N304" s="164"/>
      <c r="O304" s="59"/>
      <c r="P304" s="59"/>
      <c r="Q304" s="59"/>
      <c r="R304" s="59"/>
      <c r="S304" s="59"/>
      <c r="T304" s="60"/>
      <c r="U304" s="33"/>
      <c r="V304" s="33"/>
      <c r="W304" s="33"/>
      <c r="X304" s="33"/>
      <c r="Y304" s="33"/>
      <c r="Z304" s="33"/>
      <c r="AA304" s="33"/>
      <c r="AB304" s="33"/>
      <c r="AC304" s="33"/>
      <c r="AD304" s="33"/>
      <c r="AE304" s="33"/>
      <c r="AT304" s="18" t="s">
        <v>136</v>
      </c>
      <c r="AU304" s="18" t="s">
        <v>88</v>
      </c>
    </row>
    <row r="305" spans="1:65" s="13" customFormat="1">
      <c r="B305" s="181"/>
      <c r="D305" s="160" t="s">
        <v>472</v>
      </c>
      <c r="E305" s="182" t="s">
        <v>1</v>
      </c>
      <c r="F305" s="183" t="s">
        <v>1409</v>
      </c>
      <c r="H305" s="184">
        <v>5.2</v>
      </c>
      <c r="I305" s="185"/>
      <c r="L305" s="181"/>
      <c r="M305" s="186"/>
      <c r="N305" s="187"/>
      <c r="O305" s="187"/>
      <c r="P305" s="187"/>
      <c r="Q305" s="187"/>
      <c r="R305" s="187"/>
      <c r="S305" s="187"/>
      <c r="T305" s="188"/>
      <c r="AT305" s="182" t="s">
        <v>472</v>
      </c>
      <c r="AU305" s="182" t="s">
        <v>88</v>
      </c>
      <c r="AV305" s="13" t="s">
        <v>88</v>
      </c>
      <c r="AW305" s="13" t="s">
        <v>35</v>
      </c>
      <c r="AX305" s="13" t="s">
        <v>86</v>
      </c>
      <c r="AY305" s="182" t="s">
        <v>127</v>
      </c>
    </row>
    <row r="306" spans="1:65" s="2" customFormat="1" ht="16.5" customHeight="1">
      <c r="A306" s="33"/>
      <c r="B306" s="145"/>
      <c r="C306" s="165" t="s">
        <v>252</v>
      </c>
      <c r="D306" s="165" t="s">
        <v>138</v>
      </c>
      <c r="E306" s="166" t="s">
        <v>655</v>
      </c>
      <c r="F306" s="167" t="s">
        <v>656</v>
      </c>
      <c r="G306" s="168" t="s">
        <v>147</v>
      </c>
      <c r="H306" s="169">
        <v>163.244</v>
      </c>
      <c r="I306" s="170"/>
      <c r="J306" s="171">
        <f>ROUND(I306*H306,2)</f>
        <v>0</v>
      </c>
      <c r="K306" s="172"/>
      <c r="L306" s="173"/>
      <c r="M306" s="174" t="s">
        <v>1</v>
      </c>
      <c r="N306" s="175" t="s">
        <v>43</v>
      </c>
      <c r="O306" s="59"/>
      <c r="P306" s="156">
        <f>O306*H306</f>
        <v>0</v>
      </c>
      <c r="Q306" s="156">
        <v>4.9390000000000003E-2</v>
      </c>
      <c r="R306" s="156">
        <f>Q306*H306</f>
        <v>8.0626211600000008</v>
      </c>
      <c r="S306" s="156">
        <v>0</v>
      </c>
      <c r="T306" s="157">
        <f>S306*H306</f>
        <v>0</v>
      </c>
      <c r="U306" s="33"/>
      <c r="V306" s="33"/>
      <c r="W306" s="33"/>
      <c r="X306" s="33"/>
      <c r="Y306" s="33"/>
      <c r="Z306" s="33"/>
      <c r="AA306" s="33"/>
      <c r="AB306" s="33"/>
      <c r="AC306" s="33"/>
      <c r="AD306" s="33"/>
      <c r="AE306" s="33"/>
      <c r="AR306" s="158" t="s">
        <v>142</v>
      </c>
      <c r="AT306" s="158" t="s">
        <v>138</v>
      </c>
      <c r="AU306" s="158" t="s">
        <v>88</v>
      </c>
      <c r="AY306" s="18" t="s">
        <v>127</v>
      </c>
      <c r="BE306" s="159">
        <f>IF(N306="základní",J306,0)</f>
        <v>0</v>
      </c>
      <c r="BF306" s="159">
        <f>IF(N306="snížená",J306,0)</f>
        <v>0</v>
      </c>
      <c r="BG306" s="159">
        <f>IF(N306="zákl. přenesená",J306,0)</f>
        <v>0</v>
      </c>
      <c r="BH306" s="159">
        <f>IF(N306="sníž. přenesená",J306,0)</f>
        <v>0</v>
      </c>
      <c r="BI306" s="159">
        <f>IF(N306="nulová",J306,0)</f>
        <v>0</v>
      </c>
      <c r="BJ306" s="18" t="s">
        <v>86</v>
      </c>
      <c r="BK306" s="159">
        <f>ROUND(I306*H306,2)</f>
        <v>0</v>
      </c>
      <c r="BL306" s="18" t="s">
        <v>134</v>
      </c>
      <c r="BM306" s="158" t="s">
        <v>1410</v>
      </c>
    </row>
    <row r="307" spans="1:65" s="2" customFormat="1">
      <c r="A307" s="33"/>
      <c r="B307" s="34"/>
      <c r="C307" s="33"/>
      <c r="D307" s="160" t="s">
        <v>136</v>
      </c>
      <c r="E307" s="33"/>
      <c r="F307" s="161" t="s">
        <v>656</v>
      </c>
      <c r="G307" s="33"/>
      <c r="H307" s="33"/>
      <c r="I307" s="162"/>
      <c r="J307" s="33"/>
      <c r="K307" s="33"/>
      <c r="L307" s="34"/>
      <c r="M307" s="163"/>
      <c r="N307" s="164"/>
      <c r="O307" s="59"/>
      <c r="P307" s="59"/>
      <c r="Q307" s="59"/>
      <c r="R307" s="59"/>
      <c r="S307" s="59"/>
      <c r="T307" s="60"/>
      <c r="U307" s="33"/>
      <c r="V307" s="33"/>
      <c r="W307" s="33"/>
      <c r="X307" s="33"/>
      <c r="Y307" s="33"/>
      <c r="Z307" s="33"/>
      <c r="AA307" s="33"/>
      <c r="AB307" s="33"/>
      <c r="AC307" s="33"/>
      <c r="AD307" s="33"/>
      <c r="AE307" s="33"/>
      <c r="AT307" s="18" t="s">
        <v>136</v>
      </c>
      <c r="AU307" s="18" t="s">
        <v>88</v>
      </c>
    </row>
    <row r="308" spans="1:65" s="13" customFormat="1">
      <c r="B308" s="181"/>
      <c r="D308" s="160" t="s">
        <v>472</v>
      </c>
      <c r="E308" s="182" t="s">
        <v>1</v>
      </c>
      <c r="F308" s="183" t="s">
        <v>1411</v>
      </c>
      <c r="H308" s="184">
        <v>15</v>
      </c>
      <c r="I308" s="185"/>
      <c r="L308" s="181"/>
      <c r="M308" s="186"/>
      <c r="N308" s="187"/>
      <c r="O308" s="187"/>
      <c r="P308" s="187"/>
      <c r="Q308" s="187"/>
      <c r="R308" s="187"/>
      <c r="S308" s="187"/>
      <c r="T308" s="188"/>
      <c r="AT308" s="182" t="s">
        <v>472</v>
      </c>
      <c r="AU308" s="182" t="s">
        <v>88</v>
      </c>
      <c r="AV308" s="13" t="s">
        <v>88</v>
      </c>
      <c r="AW308" s="13" t="s">
        <v>35</v>
      </c>
      <c r="AX308" s="13" t="s">
        <v>78</v>
      </c>
      <c r="AY308" s="182" t="s">
        <v>127</v>
      </c>
    </row>
    <row r="309" spans="1:65" s="13" customFormat="1">
      <c r="B309" s="181"/>
      <c r="D309" s="160" t="s">
        <v>472</v>
      </c>
      <c r="E309" s="182" t="s">
        <v>1</v>
      </c>
      <c r="F309" s="183" t="s">
        <v>1412</v>
      </c>
      <c r="H309" s="184">
        <v>15</v>
      </c>
      <c r="I309" s="185"/>
      <c r="L309" s="181"/>
      <c r="M309" s="186"/>
      <c r="N309" s="187"/>
      <c r="O309" s="187"/>
      <c r="P309" s="187"/>
      <c r="Q309" s="187"/>
      <c r="R309" s="187"/>
      <c r="S309" s="187"/>
      <c r="T309" s="188"/>
      <c r="AT309" s="182" t="s">
        <v>472</v>
      </c>
      <c r="AU309" s="182" t="s">
        <v>88</v>
      </c>
      <c r="AV309" s="13" t="s">
        <v>88</v>
      </c>
      <c r="AW309" s="13" t="s">
        <v>35</v>
      </c>
      <c r="AX309" s="13" t="s">
        <v>78</v>
      </c>
      <c r="AY309" s="182" t="s">
        <v>127</v>
      </c>
    </row>
    <row r="310" spans="1:65" s="13" customFormat="1">
      <c r="B310" s="181"/>
      <c r="D310" s="160" t="s">
        <v>472</v>
      </c>
      <c r="E310" s="182" t="s">
        <v>1</v>
      </c>
      <c r="F310" s="183" t="s">
        <v>1413</v>
      </c>
      <c r="H310" s="184">
        <v>12</v>
      </c>
      <c r="I310" s="185"/>
      <c r="L310" s="181"/>
      <c r="M310" s="186"/>
      <c r="N310" s="187"/>
      <c r="O310" s="187"/>
      <c r="P310" s="187"/>
      <c r="Q310" s="187"/>
      <c r="R310" s="187"/>
      <c r="S310" s="187"/>
      <c r="T310" s="188"/>
      <c r="AT310" s="182" t="s">
        <v>472</v>
      </c>
      <c r="AU310" s="182" t="s">
        <v>88</v>
      </c>
      <c r="AV310" s="13" t="s">
        <v>88</v>
      </c>
      <c r="AW310" s="13" t="s">
        <v>35</v>
      </c>
      <c r="AX310" s="13" t="s">
        <v>78</v>
      </c>
      <c r="AY310" s="182" t="s">
        <v>127</v>
      </c>
    </row>
    <row r="311" spans="1:65" s="13" customFormat="1">
      <c r="B311" s="181"/>
      <c r="D311" s="160" t="s">
        <v>472</v>
      </c>
      <c r="E311" s="182" t="s">
        <v>1</v>
      </c>
      <c r="F311" s="183" t="s">
        <v>1414</v>
      </c>
      <c r="H311" s="184">
        <v>15</v>
      </c>
      <c r="I311" s="185"/>
      <c r="L311" s="181"/>
      <c r="M311" s="186"/>
      <c r="N311" s="187"/>
      <c r="O311" s="187"/>
      <c r="P311" s="187"/>
      <c r="Q311" s="187"/>
      <c r="R311" s="187"/>
      <c r="S311" s="187"/>
      <c r="T311" s="188"/>
      <c r="AT311" s="182" t="s">
        <v>472</v>
      </c>
      <c r="AU311" s="182" t="s">
        <v>88</v>
      </c>
      <c r="AV311" s="13" t="s">
        <v>88</v>
      </c>
      <c r="AW311" s="13" t="s">
        <v>35</v>
      </c>
      <c r="AX311" s="13" t="s">
        <v>78</v>
      </c>
      <c r="AY311" s="182" t="s">
        <v>127</v>
      </c>
    </row>
    <row r="312" spans="1:65" s="13" customFormat="1">
      <c r="B312" s="181"/>
      <c r="D312" s="160" t="s">
        <v>472</v>
      </c>
      <c r="E312" s="182" t="s">
        <v>1</v>
      </c>
      <c r="F312" s="183" t="s">
        <v>1415</v>
      </c>
      <c r="H312" s="184">
        <v>15</v>
      </c>
      <c r="I312" s="185"/>
      <c r="L312" s="181"/>
      <c r="M312" s="186"/>
      <c r="N312" s="187"/>
      <c r="O312" s="187"/>
      <c r="P312" s="187"/>
      <c r="Q312" s="187"/>
      <c r="R312" s="187"/>
      <c r="S312" s="187"/>
      <c r="T312" s="188"/>
      <c r="AT312" s="182" t="s">
        <v>472</v>
      </c>
      <c r="AU312" s="182" t="s">
        <v>88</v>
      </c>
      <c r="AV312" s="13" t="s">
        <v>88</v>
      </c>
      <c r="AW312" s="13" t="s">
        <v>35</v>
      </c>
      <c r="AX312" s="13" t="s">
        <v>78</v>
      </c>
      <c r="AY312" s="182" t="s">
        <v>127</v>
      </c>
    </row>
    <row r="313" spans="1:65" s="13" customFormat="1">
      <c r="B313" s="181"/>
      <c r="D313" s="160" t="s">
        <v>472</v>
      </c>
      <c r="E313" s="182" t="s">
        <v>1</v>
      </c>
      <c r="F313" s="183" t="s">
        <v>1416</v>
      </c>
      <c r="H313" s="184">
        <v>12</v>
      </c>
      <c r="I313" s="185"/>
      <c r="L313" s="181"/>
      <c r="M313" s="186"/>
      <c r="N313" s="187"/>
      <c r="O313" s="187"/>
      <c r="P313" s="187"/>
      <c r="Q313" s="187"/>
      <c r="R313" s="187"/>
      <c r="S313" s="187"/>
      <c r="T313" s="188"/>
      <c r="AT313" s="182" t="s">
        <v>472</v>
      </c>
      <c r="AU313" s="182" t="s">
        <v>88</v>
      </c>
      <c r="AV313" s="13" t="s">
        <v>88</v>
      </c>
      <c r="AW313" s="13" t="s">
        <v>35</v>
      </c>
      <c r="AX313" s="13" t="s">
        <v>78</v>
      </c>
      <c r="AY313" s="182" t="s">
        <v>127</v>
      </c>
    </row>
    <row r="314" spans="1:65" s="13" customFormat="1">
      <c r="B314" s="181"/>
      <c r="D314" s="160" t="s">
        <v>472</v>
      </c>
      <c r="E314" s="182" t="s">
        <v>1</v>
      </c>
      <c r="F314" s="183" t="s">
        <v>1417</v>
      </c>
      <c r="H314" s="184">
        <v>28</v>
      </c>
      <c r="I314" s="185"/>
      <c r="L314" s="181"/>
      <c r="M314" s="186"/>
      <c r="N314" s="187"/>
      <c r="O314" s="187"/>
      <c r="P314" s="187"/>
      <c r="Q314" s="187"/>
      <c r="R314" s="187"/>
      <c r="S314" s="187"/>
      <c r="T314" s="188"/>
      <c r="AT314" s="182" t="s">
        <v>472</v>
      </c>
      <c r="AU314" s="182" t="s">
        <v>88</v>
      </c>
      <c r="AV314" s="13" t="s">
        <v>88</v>
      </c>
      <c r="AW314" s="13" t="s">
        <v>35</v>
      </c>
      <c r="AX314" s="13" t="s">
        <v>78</v>
      </c>
      <c r="AY314" s="182" t="s">
        <v>127</v>
      </c>
    </row>
    <row r="315" spans="1:65" s="13" customFormat="1">
      <c r="B315" s="181"/>
      <c r="D315" s="160" t="s">
        <v>472</v>
      </c>
      <c r="E315" s="182" t="s">
        <v>1</v>
      </c>
      <c r="F315" s="183" t="s">
        <v>1418</v>
      </c>
      <c r="H315" s="184">
        <v>5.2039999999999997</v>
      </c>
      <c r="I315" s="185"/>
      <c r="L315" s="181"/>
      <c r="M315" s="186"/>
      <c r="N315" s="187"/>
      <c r="O315" s="187"/>
      <c r="P315" s="187"/>
      <c r="Q315" s="187"/>
      <c r="R315" s="187"/>
      <c r="S315" s="187"/>
      <c r="T315" s="188"/>
      <c r="AT315" s="182" t="s">
        <v>472</v>
      </c>
      <c r="AU315" s="182" t="s">
        <v>88</v>
      </c>
      <c r="AV315" s="13" t="s">
        <v>88</v>
      </c>
      <c r="AW315" s="13" t="s">
        <v>35</v>
      </c>
      <c r="AX315" s="13" t="s">
        <v>78</v>
      </c>
      <c r="AY315" s="182" t="s">
        <v>127</v>
      </c>
    </row>
    <row r="316" spans="1:65" s="13" customFormat="1">
      <c r="B316" s="181"/>
      <c r="D316" s="160" t="s">
        <v>472</v>
      </c>
      <c r="E316" s="182" t="s">
        <v>1</v>
      </c>
      <c r="F316" s="183" t="s">
        <v>1419</v>
      </c>
      <c r="H316" s="184">
        <v>15.6</v>
      </c>
      <c r="I316" s="185"/>
      <c r="L316" s="181"/>
      <c r="M316" s="186"/>
      <c r="N316" s="187"/>
      <c r="O316" s="187"/>
      <c r="P316" s="187"/>
      <c r="Q316" s="187"/>
      <c r="R316" s="187"/>
      <c r="S316" s="187"/>
      <c r="T316" s="188"/>
      <c r="AT316" s="182" t="s">
        <v>472</v>
      </c>
      <c r="AU316" s="182" t="s">
        <v>88</v>
      </c>
      <c r="AV316" s="13" t="s">
        <v>88</v>
      </c>
      <c r="AW316" s="13" t="s">
        <v>35</v>
      </c>
      <c r="AX316" s="13" t="s">
        <v>78</v>
      </c>
      <c r="AY316" s="182" t="s">
        <v>127</v>
      </c>
    </row>
    <row r="317" spans="1:65" s="13" customFormat="1">
      <c r="B317" s="181"/>
      <c r="D317" s="160" t="s">
        <v>472</v>
      </c>
      <c r="E317" s="182" t="s">
        <v>1</v>
      </c>
      <c r="F317" s="183" t="s">
        <v>1420</v>
      </c>
      <c r="H317" s="184">
        <v>15.6</v>
      </c>
      <c r="I317" s="185"/>
      <c r="L317" s="181"/>
      <c r="M317" s="186"/>
      <c r="N317" s="187"/>
      <c r="O317" s="187"/>
      <c r="P317" s="187"/>
      <c r="Q317" s="187"/>
      <c r="R317" s="187"/>
      <c r="S317" s="187"/>
      <c r="T317" s="188"/>
      <c r="AT317" s="182" t="s">
        <v>472</v>
      </c>
      <c r="AU317" s="182" t="s">
        <v>88</v>
      </c>
      <c r="AV317" s="13" t="s">
        <v>88</v>
      </c>
      <c r="AW317" s="13" t="s">
        <v>35</v>
      </c>
      <c r="AX317" s="13" t="s">
        <v>78</v>
      </c>
      <c r="AY317" s="182" t="s">
        <v>127</v>
      </c>
    </row>
    <row r="318" spans="1:65" s="14" customFormat="1">
      <c r="B318" s="189"/>
      <c r="D318" s="160" t="s">
        <v>472</v>
      </c>
      <c r="E318" s="190" t="s">
        <v>1</v>
      </c>
      <c r="F318" s="191" t="s">
        <v>477</v>
      </c>
      <c r="H318" s="192">
        <v>148.404</v>
      </c>
      <c r="I318" s="193"/>
      <c r="L318" s="189"/>
      <c r="M318" s="194"/>
      <c r="N318" s="195"/>
      <c r="O318" s="195"/>
      <c r="P318" s="195"/>
      <c r="Q318" s="195"/>
      <c r="R318" s="195"/>
      <c r="S318" s="195"/>
      <c r="T318" s="196"/>
      <c r="AT318" s="190" t="s">
        <v>472</v>
      </c>
      <c r="AU318" s="190" t="s">
        <v>88</v>
      </c>
      <c r="AV318" s="14" t="s">
        <v>134</v>
      </c>
      <c r="AW318" s="14" t="s">
        <v>35</v>
      </c>
      <c r="AX318" s="14" t="s">
        <v>78</v>
      </c>
      <c r="AY318" s="190" t="s">
        <v>127</v>
      </c>
    </row>
    <row r="319" spans="1:65" s="13" customFormat="1">
      <c r="B319" s="181"/>
      <c r="D319" s="160" t="s">
        <v>472</v>
      </c>
      <c r="E319" s="182" t="s">
        <v>1</v>
      </c>
      <c r="F319" s="183" t="s">
        <v>1421</v>
      </c>
      <c r="H319" s="184">
        <v>163.244</v>
      </c>
      <c r="I319" s="185"/>
      <c r="L319" s="181"/>
      <c r="M319" s="186"/>
      <c r="N319" s="187"/>
      <c r="O319" s="187"/>
      <c r="P319" s="187"/>
      <c r="Q319" s="187"/>
      <c r="R319" s="187"/>
      <c r="S319" s="187"/>
      <c r="T319" s="188"/>
      <c r="AT319" s="182" t="s">
        <v>472</v>
      </c>
      <c r="AU319" s="182" t="s">
        <v>88</v>
      </c>
      <c r="AV319" s="13" t="s">
        <v>88</v>
      </c>
      <c r="AW319" s="13" t="s">
        <v>35</v>
      </c>
      <c r="AX319" s="13" t="s">
        <v>86</v>
      </c>
      <c r="AY319" s="182" t="s">
        <v>127</v>
      </c>
    </row>
    <row r="320" spans="1:65" s="2" customFormat="1" ht="24.2" customHeight="1">
      <c r="A320" s="33"/>
      <c r="B320" s="145"/>
      <c r="C320" s="146" t="s">
        <v>256</v>
      </c>
      <c r="D320" s="146" t="s">
        <v>130</v>
      </c>
      <c r="E320" s="147" t="s">
        <v>715</v>
      </c>
      <c r="F320" s="148" t="s">
        <v>716</v>
      </c>
      <c r="G320" s="149" t="s">
        <v>467</v>
      </c>
      <c r="H320" s="150">
        <v>0.113</v>
      </c>
      <c r="I320" s="151"/>
      <c r="J320" s="152">
        <f>ROUND(I320*H320,2)</f>
        <v>0</v>
      </c>
      <c r="K320" s="153"/>
      <c r="L320" s="34"/>
      <c r="M320" s="154" t="s">
        <v>1</v>
      </c>
      <c r="N320" s="155" t="s">
        <v>43</v>
      </c>
      <c r="O320" s="59"/>
      <c r="P320" s="156">
        <f>O320*H320</f>
        <v>0</v>
      </c>
      <c r="Q320" s="156">
        <v>0</v>
      </c>
      <c r="R320" s="156">
        <f>Q320*H320</f>
        <v>0</v>
      </c>
      <c r="S320" s="156">
        <v>0</v>
      </c>
      <c r="T320" s="157">
        <f>S320*H320</f>
        <v>0</v>
      </c>
      <c r="U320" s="33"/>
      <c r="V320" s="33"/>
      <c r="W320" s="33"/>
      <c r="X320" s="33"/>
      <c r="Y320" s="33"/>
      <c r="Z320" s="33"/>
      <c r="AA320" s="33"/>
      <c r="AB320" s="33"/>
      <c r="AC320" s="33"/>
      <c r="AD320" s="33"/>
      <c r="AE320" s="33"/>
      <c r="AR320" s="158" t="s">
        <v>134</v>
      </c>
      <c r="AT320" s="158" t="s">
        <v>130</v>
      </c>
      <c r="AU320" s="158" t="s">
        <v>88</v>
      </c>
      <c r="AY320" s="18" t="s">
        <v>127</v>
      </c>
      <c r="BE320" s="159">
        <f>IF(N320="základní",J320,0)</f>
        <v>0</v>
      </c>
      <c r="BF320" s="159">
        <f>IF(N320="snížená",J320,0)</f>
        <v>0</v>
      </c>
      <c r="BG320" s="159">
        <f>IF(N320="zákl. přenesená",J320,0)</f>
        <v>0</v>
      </c>
      <c r="BH320" s="159">
        <f>IF(N320="sníž. přenesená",J320,0)</f>
        <v>0</v>
      </c>
      <c r="BI320" s="159">
        <f>IF(N320="nulová",J320,0)</f>
        <v>0</v>
      </c>
      <c r="BJ320" s="18" t="s">
        <v>86</v>
      </c>
      <c r="BK320" s="159">
        <f>ROUND(I320*H320,2)</f>
        <v>0</v>
      </c>
      <c r="BL320" s="18" t="s">
        <v>134</v>
      </c>
      <c r="BM320" s="158" t="s">
        <v>1422</v>
      </c>
    </row>
    <row r="321" spans="1:65" s="2" customFormat="1" ht="39">
      <c r="A321" s="33"/>
      <c r="B321" s="34"/>
      <c r="C321" s="33"/>
      <c r="D321" s="160" t="s">
        <v>136</v>
      </c>
      <c r="E321" s="33"/>
      <c r="F321" s="161" t="s">
        <v>718</v>
      </c>
      <c r="G321" s="33"/>
      <c r="H321" s="33"/>
      <c r="I321" s="162"/>
      <c r="J321" s="33"/>
      <c r="K321" s="33"/>
      <c r="L321" s="34"/>
      <c r="M321" s="163"/>
      <c r="N321" s="164"/>
      <c r="O321" s="59"/>
      <c r="P321" s="59"/>
      <c r="Q321" s="59"/>
      <c r="R321" s="59"/>
      <c r="S321" s="59"/>
      <c r="T321" s="60"/>
      <c r="U321" s="33"/>
      <c r="V321" s="33"/>
      <c r="W321" s="33"/>
      <c r="X321" s="33"/>
      <c r="Y321" s="33"/>
      <c r="Z321" s="33"/>
      <c r="AA321" s="33"/>
      <c r="AB321" s="33"/>
      <c r="AC321" s="33"/>
      <c r="AD321" s="33"/>
      <c r="AE321" s="33"/>
      <c r="AT321" s="18" t="s">
        <v>136</v>
      </c>
      <c r="AU321" s="18" t="s">
        <v>88</v>
      </c>
    </row>
    <row r="322" spans="1:65" s="13" customFormat="1" ht="33.75">
      <c r="B322" s="181"/>
      <c r="D322" s="160" t="s">
        <v>472</v>
      </c>
      <c r="E322" s="182" t="s">
        <v>1</v>
      </c>
      <c r="F322" s="183" t="s">
        <v>1423</v>
      </c>
      <c r="H322" s="184">
        <v>0.113</v>
      </c>
      <c r="I322" s="185"/>
      <c r="L322" s="181"/>
      <c r="M322" s="186"/>
      <c r="N322" s="187"/>
      <c r="O322" s="187"/>
      <c r="P322" s="187"/>
      <c r="Q322" s="187"/>
      <c r="R322" s="187"/>
      <c r="S322" s="187"/>
      <c r="T322" s="188"/>
      <c r="AT322" s="182" t="s">
        <v>472</v>
      </c>
      <c r="AU322" s="182" t="s">
        <v>88</v>
      </c>
      <c r="AV322" s="13" t="s">
        <v>88</v>
      </c>
      <c r="AW322" s="13" t="s">
        <v>35</v>
      </c>
      <c r="AX322" s="13" t="s">
        <v>86</v>
      </c>
      <c r="AY322" s="182" t="s">
        <v>127</v>
      </c>
    </row>
    <row r="323" spans="1:65" s="2" customFormat="1" ht="16.5" customHeight="1">
      <c r="A323" s="33"/>
      <c r="B323" s="145"/>
      <c r="C323" s="146" t="s">
        <v>260</v>
      </c>
      <c r="D323" s="146" t="s">
        <v>130</v>
      </c>
      <c r="E323" s="147" t="s">
        <v>1424</v>
      </c>
      <c r="F323" s="148" t="s">
        <v>1425</v>
      </c>
      <c r="G323" s="149" t="s">
        <v>147</v>
      </c>
      <c r="H323" s="150">
        <v>21.4</v>
      </c>
      <c r="I323" s="151"/>
      <c r="J323" s="152">
        <f>ROUND(I323*H323,2)</f>
        <v>0</v>
      </c>
      <c r="K323" s="153"/>
      <c r="L323" s="34"/>
      <c r="M323" s="154" t="s">
        <v>1</v>
      </c>
      <c r="N323" s="155" t="s">
        <v>43</v>
      </c>
      <c r="O323" s="59"/>
      <c r="P323" s="156">
        <f>O323*H323</f>
        <v>0</v>
      </c>
      <c r="Q323" s="156">
        <v>0</v>
      </c>
      <c r="R323" s="156">
        <f>Q323*H323</f>
        <v>0</v>
      </c>
      <c r="S323" s="156">
        <v>0</v>
      </c>
      <c r="T323" s="157">
        <f>S323*H323</f>
        <v>0</v>
      </c>
      <c r="U323" s="33"/>
      <c r="V323" s="33"/>
      <c r="W323" s="33"/>
      <c r="X323" s="33"/>
      <c r="Y323" s="33"/>
      <c r="Z323" s="33"/>
      <c r="AA323" s="33"/>
      <c r="AB323" s="33"/>
      <c r="AC323" s="33"/>
      <c r="AD323" s="33"/>
      <c r="AE323" s="33"/>
      <c r="AR323" s="158" t="s">
        <v>134</v>
      </c>
      <c r="AT323" s="158" t="s">
        <v>130</v>
      </c>
      <c r="AU323" s="158" t="s">
        <v>88</v>
      </c>
      <c r="AY323" s="18" t="s">
        <v>127</v>
      </c>
      <c r="BE323" s="159">
        <f>IF(N323="základní",J323,0)</f>
        <v>0</v>
      </c>
      <c r="BF323" s="159">
        <f>IF(N323="snížená",J323,0)</f>
        <v>0</v>
      </c>
      <c r="BG323" s="159">
        <f>IF(N323="zákl. přenesená",J323,0)</f>
        <v>0</v>
      </c>
      <c r="BH323" s="159">
        <f>IF(N323="sníž. přenesená",J323,0)</f>
        <v>0</v>
      </c>
      <c r="BI323" s="159">
        <f>IF(N323="nulová",J323,0)</f>
        <v>0</v>
      </c>
      <c r="BJ323" s="18" t="s">
        <v>86</v>
      </c>
      <c r="BK323" s="159">
        <f>ROUND(I323*H323,2)</f>
        <v>0</v>
      </c>
      <c r="BL323" s="18" t="s">
        <v>134</v>
      </c>
      <c r="BM323" s="158" t="s">
        <v>1426</v>
      </c>
    </row>
    <row r="324" spans="1:65" s="2" customFormat="1" ht="48.75">
      <c r="A324" s="33"/>
      <c r="B324" s="34"/>
      <c r="C324" s="33"/>
      <c r="D324" s="160" t="s">
        <v>136</v>
      </c>
      <c r="E324" s="33"/>
      <c r="F324" s="161" t="s">
        <v>1427</v>
      </c>
      <c r="G324" s="33"/>
      <c r="H324" s="33"/>
      <c r="I324" s="162"/>
      <c r="J324" s="33"/>
      <c r="K324" s="33"/>
      <c r="L324" s="34"/>
      <c r="M324" s="163"/>
      <c r="N324" s="164"/>
      <c r="O324" s="59"/>
      <c r="P324" s="59"/>
      <c r="Q324" s="59"/>
      <c r="R324" s="59"/>
      <c r="S324" s="59"/>
      <c r="T324" s="60"/>
      <c r="U324" s="33"/>
      <c r="V324" s="33"/>
      <c r="W324" s="33"/>
      <c r="X324" s="33"/>
      <c r="Y324" s="33"/>
      <c r="Z324" s="33"/>
      <c r="AA324" s="33"/>
      <c r="AB324" s="33"/>
      <c r="AC324" s="33"/>
      <c r="AD324" s="33"/>
      <c r="AE324" s="33"/>
      <c r="AT324" s="18" t="s">
        <v>136</v>
      </c>
      <c r="AU324" s="18" t="s">
        <v>88</v>
      </c>
    </row>
    <row r="325" spans="1:65" s="2" customFormat="1" ht="19.5">
      <c r="A325" s="33"/>
      <c r="B325" s="34"/>
      <c r="C325" s="33"/>
      <c r="D325" s="160" t="s">
        <v>470</v>
      </c>
      <c r="E325" s="33"/>
      <c r="F325" s="180" t="s">
        <v>724</v>
      </c>
      <c r="G325" s="33"/>
      <c r="H325" s="33"/>
      <c r="I325" s="162"/>
      <c r="J325" s="33"/>
      <c r="K325" s="33"/>
      <c r="L325" s="34"/>
      <c r="M325" s="163"/>
      <c r="N325" s="164"/>
      <c r="O325" s="59"/>
      <c r="P325" s="59"/>
      <c r="Q325" s="59"/>
      <c r="R325" s="59"/>
      <c r="S325" s="59"/>
      <c r="T325" s="60"/>
      <c r="U325" s="33"/>
      <c r="V325" s="33"/>
      <c r="W325" s="33"/>
      <c r="X325" s="33"/>
      <c r="Y325" s="33"/>
      <c r="Z325" s="33"/>
      <c r="AA325" s="33"/>
      <c r="AB325" s="33"/>
      <c r="AC325" s="33"/>
      <c r="AD325" s="33"/>
      <c r="AE325" s="33"/>
      <c r="AT325" s="18" t="s">
        <v>470</v>
      </c>
      <c r="AU325" s="18" t="s">
        <v>88</v>
      </c>
    </row>
    <row r="326" spans="1:65" s="13" customFormat="1">
      <c r="B326" s="181"/>
      <c r="D326" s="160" t="s">
        <v>472</v>
      </c>
      <c r="E326" s="182" t="s">
        <v>1</v>
      </c>
      <c r="F326" s="183" t="s">
        <v>1428</v>
      </c>
      <c r="H326" s="184">
        <v>11</v>
      </c>
      <c r="I326" s="185"/>
      <c r="L326" s="181"/>
      <c r="M326" s="186"/>
      <c r="N326" s="187"/>
      <c r="O326" s="187"/>
      <c r="P326" s="187"/>
      <c r="Q326" s="187"/>
      <c r="R326" s="187"/>
      <c r="S326" s="187"/>
      <c r="T326" s="188"/>
      <c r="AT326" s="182" t="s">
        <v>472</v>
      </c>
      <c r="AU326" s="182" t="s">
        <v>88</v>
      </c>
      <c r="AV326" s="13" t="s">
        <v>88</v>
      </c>
      <c r="AW326" s="13" t="s">
        <v>35</v>
      </c>
      <c r="AX326" s="13" t="s">
        <v>78</v>
      </c>
      <c r="AY326" s="182" t="s">
        <v>127</v>
      </c>
    </row>
    <row r="327" spans="1:65" s="13" customFormat="1">
      <c r="B327" s="181"/>
      <c r="D327" s="160" t="s">
        <v>472</v>
      </c>
      <c r="E327" s="182" t="s">
        <v>1</v>
      </c>
      <c r="F327" s="183" t="s">
        <v>1429</v>
      </c>
      <c r="H327" s="184">
        <v>10.4</v>
      </c>
      <c r="I327" s="185"/>
      <c r="L327" s="181"/>
      <c r="M327" s="186"/>
      <c r="N327" s="187"/>
      <c r="O327" s="187"/>
      <c r="P327" s="187"/>
      <c r="Q327" s="187"/>
      <c r="R327" s="187"/>
      <c r="S327" s="187"/>
      <c r="T327" s="188"/>
      <c r="AT327" s="182" t="s">
        <v>472</v>
      </c>
      <c r="AU327" s="182" t="s">
        <v>88</v>
      </c>
      <c r="AV327" s="13" t="s">
        <v>88</v>
      </c>
      <c r="AW327" s="13" t="s">
        <v>35</v>
      </c>
      <c r="AX327" s="13" t="s">
        <v>78</v>
      </c>
      <c r="AY327" s="182" t="s">
        <v>127</v>
      </c>
    </row>
    <row r="328" spans="1:65" s="14" customFormat="1">
      <c r="B328" s="189"/>
      <c r="D328" s="160" t="s">
        <v>472</v>
      </c>
      <c r="E328" s="190" t="s">
        <v>1</v>
      </c>
      <c r="F328" s="191" t="s">
        <v>477</v>
      </c>
      <c r="H328" s="192">
        <v>21.4</v>
      </c>
      <c r="I328" s="193"/>
      <c r="L328" s="189"/>
      <c r="M328" s="194"/>
      <c r="N328" s="195"/>
      <c r="O328" s="195"/>
      <c r="P328" s="195"/>
      <c r="Q328" s="195"/>
      <c r="R328" s="195"/>
      <c r="S328" s="195"/>
      <c r="T328" s="196"/>
      <c r="AT328" s="190" t="s">
        <v>472</v>
      </c>
      <c r="AU328" s="190" t="s">
        <v>88</v>
      </c>
      <c r="AV328" s="14" t="s">
        <v>134</v>
      </c>
      <c r="AW328" s="14" t="s">
        <v>35</v>
      </c>
      <c r="AX328" s="14" t="s">
        <v>86</v>
      </c>
      <c r="AY328" s="190" t="s">
        <v>127</v>
      </c>
    </row>
    <row r="329" spans="1:65" s="2" customFormat="1" ht="24.2" customHeight="1">
      <c r="A329" s="33"/>
      <c r="B329" s="145"/>
      <c r="C329" s="165" t="s">
        <v>264</v>
      </c>
      <c r="D329" s="165" t="s">
        <v>138</v>
      </c>
      <c r="E329" s="166" t="s">
        <v>729</v>
      </c>
      <c r="F329" s="167" t="s">
        <v>730</v>
      </c>
      <c r="G329" s="168" t="s">
        <v>141</v>
      </c>
      <c r="H329" s="169">
        <v>2</v>
      </c>
      <c r="I329" s="170"/>
      <c r="J329" s="171">
        <f>ROUND(I329*H329,2)</f>
        <v>0</v>
      </c>
      <c r="K329" s="172"/>
      <c r="L329" s="173"/>
      <c r="M329" s="174" t="s">
        <v>1</v>
      </c>
      <c r="N329" s="175" t="s">
        <v>43</v>
      </c>
      <c r="O329" s="59"/>
      <c r="P329" s="156">
        <f>O329*H329</f>
        <v>0</v>
      </c>
      <c r="Q329" s="156">
        <v>0.32</v>
      </c>
      <c r="R329" s="156">
        <f>Q329*H329</f>
        <v>0.64</v>
      </c>
      <c r="S329" s="156">
        <v>0</v>
      </c>
      <c r="T329" s="157">
        <f>S329*H329</f>
        <v>0</v>
      </c>
      <c r="U329" s="33"/>
      <c r="V329" s="33"/>
      <c r="W329" s="33"/>
      <c r="X329" s="33"/>
      <c r="Y329" s="33"/>
      <c r="Z329" s="33"/>
      <c r="AA329" s="33"/>
      <c r="AB329" s="33"/>
      <c r="AC329" s="33"/>
      <c r="AD329" s="33"/>
      <c r="AE329" s="33"/>
      <c r="AR329" s="158" t="s">
        <v>142</v>
      </c>
      <c r="AT329" s="158" t="s">
        <v>138</v>
      </c>
      <c r="AU329" s="158" t="s">
        <v>88</v>
      </c>
      <c r="AY329" s="18" t="s">
        <v>127</v>
      </c>
      <c r="BE329" s="159">
        <f>IF(N329="základní",J329,0)</f>
        <v>0</v>
      </c>
      <c r="BF329" s="159">
        <f>IF(N329="snížená",J329,0)</f>
        <v>0</v>
      </c>
      <c r="BG329" s="159">
        <f>IF(N329="zákl. přenesená",J329,0)</f>
        <v>0</v>
      </c>
      <c r="BH329" s="159">
        <f>IF(N329="sníž. přenesená",J329,0)</f>
        <v>0</v>
      </c>
      <c r="BI329" s="159">
        <f>IF(N329="nulová",J329,0)</f>
        <v>0</v>
      </c>
      <c r="BJ329" s="18" t="s">
        <v>86</v>
      </c>
      <c r="BK329" s="159">
        <f>ROUND(I329*H329,2)</f>
        <v>0</v>
      </c>
      <c r="BL329" s="18" t="s">
        <v>134</v>
      </c>
      <c r="BM329" s="158" t="s">
        <v>1430</v>
      </c>
    </row>
    <row r="330" spans="1:65" s="2" customFormat="1" ht="19.5">
      <c r="A330" s="33"/>
      <c r="B330" s="34"/>
      <c r="C330" s="33"/>
      <c r="D330" s="160" t="s">
        <v>136</v>
      </c>
      <c r="E330" s="33"/>
      <c r="F330" s="161" t="s">
        <v>730</v>
      </c>
      <c r="G330" s="33"/>
      <c r="H330" s="33"/>
      <c r="I330" s="162"/>
      <c r="J330" s="33"/>
      <c r="K330" s="33"/>
      <c r="L330" s="34"/>
      <c r="M330" s="163"/>
      <c r="N330" s="164"/>
      <c r="O330" s="59"/>
      <c r="P330" s="59"/>
      <c r="Q330" s="59"/>
      <c r="R330" s="59"/>
      <c r="S330" s="59"/>
      <c r="T330" s="60"/>
      <c r="U330" s="33"/>
      <c r="V330" s="33"/>
      <c r="W330" s="33"/>
      <c r="X330" s="33"/>
      <c r="Y330" s="33"/>
      <c r="Z330" s="33"/>
      <c r="AA330" s="33"/>
      <c r="AB330" s="33"/>
      <c r="AC330" s="33"/>
      <c r="AD330" s="33"/>
      <c r="AE330" s="33"/>
      <c r="AT330" s="18" t="s">
        <v>136</v>
      </c>
      <c r="AU330" s="18" t="s">
        <v>88</v>
      </c>
    </row>
    <row r="331" spans="1:65" s="2" customFormat="1" ht="24.2" customHeight="1">
      <c r="A331" s="33"/>
      <c r="B331" s="145"/>
      <c r="C331" s="165" t="s">
        <v>268</v>
      </c>
      <c r="D331" s="165" t="s">
        <v>138</v>
      </c>
      <c r="E331" s="166" t="s">
        <v>1431</v>
      </c>
      <c r="F331" s="167" t="s">
        <v>1432</v>
      </c>
      <c r="G331" s="168" t="s">
        <v>141</v>
      </c>
      <c r="H331" s="169">
        <v>2</v>
      </c>
      <c r="I331" s="170"/>
      <c r="J331" s="171">
        <f>ROUND(I331*H331,2)</f>
        <v>0</v>
      </c>
      <c r="K331" s="172"/>
      <c r="L331" s="173"/>
      <c r="M331" s="174" t="s">
        <v>1</v>
      </c>
      <c r="N331" s="175" t="s">
        <v>43</v>
      </c>
      <c r="O331" s="59"/>
      <c r="P331" s="156">
        <f>O331*H331</f>
        <v>0</v>
      </c>
      <c r="Q331" s="156">
        <v>0</v>
      </c>
      <c r="R331" s="156">
        <f>Q331*H331</f>
        <v>0</v>
      </c>
      <c r="S331" s="156">
        <v>0</v>
      </c>
      <c r="T331" s="157">
        <f>S331*H331</f>
        <v>0</v>
      </c>
      <c r="U331" s="33"/>
      <c r="V331" s="33"/>
      <c r="W331" s="33"/>
      <c r="X331" s="33"/>
      <c r="Y331" s="33"/>
      <c r="Z331" s="33"/>
      <c r="AA331" s="33"/>
      <c r="AB331" s="33"/>
      <c r="AC331" s="33"/>
      <c r="AD331" s="33"/>
      <c r="AE331" s="33"/>
      <c r="AR331" s="158" t="s">
        <v>142</v>
      </c>
      <c r="AT331" s="158" t="s">
        <v>138</v>
      </c>
      <c r="AU331" s="158" t="s">
        <v>88</v>
      </c>
      <c r="AY331" s="18" t="s">
        <v>127</v>
      </c>
      <c r="BE331" s="159">
        <f>IF(N331="základní",J331,0)</f>
        <v>0</v>
      </c>
      <c r="BF331" s="159">
        <f>IF(N331="snížená",J331,0)</f>
        <v>0</v>
      </c>
      <c r="BG331" s="159">
        <f>IF(N331="zákl. přenesená",J331,0)</f>
        <v>0</v>
      </c>
      <c r="BH331" s="159">
        <f>IF(N331="sníž. přenesená",J331,0)</f>
        <v>0</v>
      </c>
      <c r="BI331" s="159">
        <f>IF(N331="nulová",J331,0)</f>
        <v>0</v>
      </c>
      <c r="BJ331" s="18" t="s">
        <v>86</v>
      </c>
      <c r="BK331" s="159">
        <f>ROUND(I331*H331,2)</f>
        <v>0</v>
      </c>
      <c r="BL331" s="18" t="s">
        <v>134</v>
      </c>
      <c r="BM331" s="158" t="s">
        <v>1433</v>
      </c>
    </row>
    <row r="332" spans="1:65" s="2" customFormat="1" ht="19.5">
      <c r="A332" s="33"/>
      <c r="B332" s="34"/>
      <c r="C332" s="33"/>
      <c r="D332" s="160" t="s">
        <v>136</v>
      </c>
      <c r="E332" s="33"/>
      <c r="F332" s="161" t="s">
        <v>1432</v>
      </c>
      <c r="G332" s="33"/>
      <c r="H332" s="33"/>
      <c r="I332" s="162"/>
      <c r="J332" s="33"/>
      <c r="K332" s="33"/>
      <c r="L332" s="34"/>
      <c r="M332" s="163"/>
      <c r="N332" s="164"/>
      <c r="O332" s="59"/>
      <c r="P332" s="59"/>
      <c r="Q332" s="59"/>
      <c r="R332" s="59"/>
      <c r="S332" s="59"/>
      <c r="T332" s="60"/>
      <c r="U332" s="33"/>
      <c r="V332" s="33"/>
      <c r="W332" s="33"/>
      <c r="X332" s="33"/>
      <c r="Y332" s="33"/>
      <c r="Z332" s="33"/>
      <c r="AA332" s="33"/>
      <c r="AB332" s="33"/>
      <c r="AC332" s="33"/>
      <c r="AD332" s="33"/>
      <c r="AE332" s="33"/>
      <c r="AT332" s="18" t="s">
        <v>136</v>
      </c>
      <c r="AU332" s="18" t="s">
        <v>88</v>
      </c>
    </row>
    <row r="333" spans="1:65" s="2" customFormat="1" ht="21.75" customHeight="1">
      <c r="A333" s="33"/>
      <c r="B333" s="145"/>
      <c r="C333" s="165" t="s">
        <v>273</v>
      </c>
      <c r="D333" s="165" t="s">
        <v>138</v>
      </c>
      <c r="E333" s="166" t="s">
        <v>697</v>
      </c>
      <c r="F333" s="167" t="s">
        <v>698</v>
      </c>
      <c r="G333" s="168" t="s">
        <v>141</v>
      </c>
      <c r="H333" s="169">
        <v>140</v>
      </c>
      <c r="I333" s="170"/>
      <c r="J333" s="171">
        <f>ROUND(I333*H333,2)</f>
        <v>0</v>
      </c>
      <c r="K333" s="172"/>
      <c r="L333" s="173"/>
      <c r="M333" s="174" t="s">
        <v>1</v>
      </c>
      <c r="N333" s="175" t="s">
        <v>43</v>
      </c>
      <c r="O333" s="59"/>
      <c r="P333" s="156">
        <f>O333*H333</f>
        <v>0</v>
      </c>
      <c r="Q333" s="156">
        <v>1.8000000000000001E-4</v>
      </c>
      <c r="R333" s="156">
        <f>Q333*H333</f>
        <v>2.52E-2</v>
      </c>
      <c r="S333" s="156">
        <v>0</v>
      </c>
      <c r="T333" s="157">
        <f>S333*H333</f>
        <v>0</v>
      </c>
      <c r="U333" s="33"/>
      <c r="V333" s="33"/>
      <c r="W333" s="33"/>
      <c r="X333" s="33"/>
      <c r="Y333" s="33"/>
      <c r="Z333" s="33"/>
      <c r="AA333" s="33"/>
      <c r="AB333" s="33"/>
      <c r="AC333" s="33"/>
      <c r="AD333" s="33"/>
      <c r="AE333" s="33"/>
      <c r="AR333" s="158" t="s">
        <v>142</v>
      </c>
      <c r="AT333" s="158" t="s">
        <v>138</v>
      </c>
      <c r="AU333" s="158" t="s">
        <v>88</v>
      </c>
      <c r="AY333" s="18" t="s">
        <v>127</v>
      </c>
      <c r="BE333" s="159">
        <f>IF(N333="základní",J333,0)</f>
        <v>0</v>
      </c>
      <c r="BF333" s="159">
        <f>IF(N333="snížená",J333,0)</f>
        <v>0</v>
      </c>
      <c r="BG333" s="159">
        <f>IF(N333="zákl. přenesená",J333,0)</f>
        <v>0</v>
      </c>
      <c r="BH333" s="159">
        <f>IF(N333="sníž. přenesená",J333,0)</f>
        <v>0</v>
      </c>
      <c r="BI333" s="159">
        <f>IF(N333="nulová",J333,0)</f>
        <v>0</v>
      </c>
      <c r="BJ333" s="18" t="s">
        <v>86</v>
      </c>
      <c r="BK333" s="159">
        <f>ROUND(I333*H333,2)</f>
        <v>0</v>
      </c>
      <c r="BL333" s="18" t="s">
        <v>134</v>
      </c>
      <c r="BM333" s="158" t="s">
        <v>1434</v>
      </c>
    </row>
    <row r="334" spans="1:65" s="2" customFormat="1">
      <c r="A334" s="33"/>
      <c r="B334" s="34"/>
      <c r="C334" s="33"/>
      <c r="D334" s="160" t="s">
        <v>136</v>
      </c>
      <c r="E334" s="33"/>
      <c r="F334" s="161" t="s">
        <v>698</v>
      </c>
      <c r="G334" s="33"/>
      <c r="H334" s="33"/>
      <c r="I334" s="162"/>
      <c r="J334" s="33"/>
      <c r="K334" s="33"/>
      <c r="L334" s="34"/>
      <c r="M334" s="163"/>
      <c r="N334" s="164"/>
      <c r="O334" s="59"/>
      <c r="P334" s="59"/>
      <c r="Q334" s="59"/>
      <c r="R334" s="59"/>
      <c r="S334" s="59"/>
      <c r="T334" s="60"/>
      <c r="U334" s="33"/>
      <c r="V334" s="33"/>
      <c r="W334" s="33"/>
      <c r="X334" s="33"/>
      <c r="Y334" s="33"/>
      <c r="Z334" s="33"/>
      <c r="AA334" s="33"/>
      <c r="AB334" s="33"/>
      <c r="AC334" s="33"/>
      <c r="AD334" s="33"/>
      <c r="AE334" s="33"/>
      <c r="AT334" s="18" t="s">
        <v>136</v>
      </c>
      <c r="AU334" s="18" t="s">
        <v>88</v>
      </c>
    </row>
    <row r="335" spans="1:65" s="13" customFormat="1">
      <c r="B335" s="181"/>
      <c r="D335" s="160" t="s">
        <v>472</v>
      </c>
      <c r="E335" s="182" t="s">
        <v>1</v>
      </c>
      <c r="F335" s="183" t="s">
        <v>1435</v>
      </c>
      <c r="H335" s="184">
        <v>18</v>
      </c>
      <c r="I335" s="185"/>
      <c r="L335" s="181"/>
      <c r="M335" s="186"/>
      <c r="N335" s="187"/>
      <c r="O335" s="187"/>
      <c r="P335" s="187"/>
      <c r="Q335" s="187"/>
      <c r="R335" s="187"/>
      <c r="S335" s="187"/>
      <c r="T335" s="188"/>
      <c r="AT335" s="182" t="s">
        <v>472</v>
      </c>
      <c r="AU335" s="182" t="s">
        <v>88</v>
      </c>
      <c r="AV335" s="13" t="s">
        <v>88</v>
      </c>
      <c r="AW335" s="13" t="s">
        <v>35</v>
      </c>
      <c r="AX335" s="13" t="s">
        <v>78</v>
      </c>
      <c r="AY335" s="182" t="s">
        <v>127</v>
      </c>
    </row>
    <row r="336" spans="1:65" s="13" customFormat="1">
      <c r="B336" s="181"/>
      <c r="D336" s="160" t="s">
        <v>472</v>
      </c>
      <c r="E336" s="182" t="s">
        <v>1</v>
      </c>
      <c r="F336" s="183" t="s">
        <v>1436</v>
      </c>
      <c r="H336" s="184">
        <v>16</v>
      </c>
      <c r="I336" s="185"/>
      <c r="L336" s="181"/>
      <c r="M336" s="186"/>
      <c r="N336" s="187"/>
      <c r="O336" s="187"/>
      <c r="P336" s="187"/>
      <c r="Q336" s="187"/>
      <c r="R336" s="187"/>
      <c r="S336" s="187"/>
      <c r="T336" s="188"/>
      <c r="AT336" s="182" t="s">
        <v>472</v>
      </c>
      <c r="AU336" s="182" t="s">
        <v>88</v>
      </c>
      <c r="AV336" s="13" t="s">
        <v>88</v>
      </c>
      <c r="AW336" s="13" t="s">
        <v>35</v>
      </c>
      <c r="AX336" s="13" t="s">
        <v>78</v>
      </c>
      <c r="AY336" s="182" t="s">
        <v>127</v>
      </c>
    </row>
    <row r="337" spans="1:65" s="13" customFormat="1">
      <c r="B337" s="181"/>
      <c r="D337" s="160" t="s">
        <v>472</v>
      </c>
      <c r="E337" s="182" t="s">
        <v>1</v>
      </c>
      <c r="F337" s="183" t="s">
        <v>1342</v>
      </c>
      <c r="H337" s="184">
        <v>4</v>
      </c>
      <c r="I337" s="185"/>
      <c r="L337" s="181"/>
      <c r="M337" s="186"/>
      <c r="N337" s="187"/>
      <c r="O337" s="187"/>
      <c r="P337" s="187"/>
      <c r="Q337" s="187"/>
      <c r="R337" s="187"/>
      <c r="S337" s="187"/>
      <c r="T337" s="188"/>
      <c r="AT337" s="182" t="s">
        <v>472</v>
      </c>
      <c r="AU337" s="182" t="s">
        <v>88</v>
      </c>
      <c r="AV337" s="13" t="s">
        <v>88</v>
      </c>
      <c r="AW337" s="13" t="s">
        <v>35</v>
      </c>
      <c r="AX337" s="13" t="s">
        <v>78</v>
      </c>
      <c r="AY337" s="182" t="s">
        <v>127</v>
      </c>
    </row>
    <row r="338" spans="1:65" s="13" customFormat="1">
      <c r="B338" s="181"/>
      <c r="D338" s="160" t="s">
        <v>472</v>
      </c>
      <c r="E338" s="182" t="s">
        <v>1</v>
      </c>
      <c r="F338" s="183" t="s">
        <v>1343</v>
      </c>
      <c r="H338" s="184">
        <v>8</v>
      </c>
      <c r="I338" s="185"/>
      <c r="L338" s="181"/>
      <c r="M338" s="186"/>
      <c r="N338" s="187"/>
      <c r="O338" s="187"/>
      <c r="P338" s="187"/>
      <c r="Q338" s="187"/>
      <c r="R338" s="187"/>
      <c r="S338" s="187"/>
      <c r="T338" s="188"/>
      <c r="AT338" s="182" t="s">
        <v>472</v>
      </c>
      <c r="AU338" s="182" t="s">
        <v>88</v>
      </c>
      <c r="AV338" s="13" t="s">
        <v>88</v>
      </c>
      <c r="AW338" s="13" t="s">
        <v>35</v>
      </c>
      <c r="AX338" s="13" t="s">
        <v>78</v>
      </c>
      <c r="AY338" s="182" t="s">
        <v>127</v>
      </c>
    </row>
    <row r="339" spans="1:65" s="13" customFormat="1">
      <c r="B339" s="181"/>
      <c r="D339" s="160" t="s">
        <v>472</v>
      </c>
      <c r="E339" s="182" t="s">
        <v>1</v>
      </c>
      <c r="F339" s="183" t="s">
        <v>1347</v>
      </c>
      <c r="H339" s="184">
        <v>6</v>
      </c>
      <c r="I339" s="185"/>
      <c r="L339" s="181"/>
      <c r="M339" s="186"/>
      <c r="N339" s="187"/>
      <c r="O339" s="187"/>
      <c r="P339" s="187"/>
      <c r="Q339" s="187"/>
      <c r="R339" s="187"/>
      <c r="S339" s="187"/>
      <c r="T339" s="188"/>
      <c r="AT339" s="182" t="s">
        <v>472</v>
      </c>
      <c r="AU339" s="182" t="s">
        <v>88</v>
      </c>
      <c r="AV339" s="13" t="s">
        <v>88</v>
      </c>
      <c r="AW339" s="13" t="s">
        <v>35</v>
      </c>
      <c r="AX339" s="13" t="s">
        <v>78</v>
      </c>
      <c r="AY339" s="182" t="s">
        <v>127</v>
      </c>
    </row>
    <row r="340" spans="1:65" s="13" customFormat="1">
      <c r="B340" s="181"/>
      <c r="D340" s="160" t="s">
        <v>472</v>
      </c>
      <c r="E340" s="182" t="s">
        <v>1</v>
      </c>
      <c r="F340" s="183" t="s">
        <v>1348</v>
      </c>
      <c r="H340" s="184">
        <v>8</v>
      </c>
      <c r="I340" s="185"/>
      <c r="L340" s="181"/>
      <c r="M340" s="186"/>
      <c r="N340" s="187"/>
      <c r="O340" s="187"/>
      <c r="P340" s="187"/>
      <c r="Q340" s="187"/>
      <c r="R340" s="187"/>
      <c r="S340" s="187"/>
      <c r="T340" s="188"/>
      <c r="AT340" s="182" t="s">
        <v>472</v>
      </c>
      <c r="AU340" s="182" t="s">
        <v>88</v>
      </c>
      <c r="AV340" s="13" t="s">
        <v>88</v>
      </c>
      <c r="AW340" s="13" t="s">
        <v>35</v>
      </c>
      <c r="AX340" s="13" t="s">
        <v>78</v>
      </c>
      <c r="AY340" s="182" t="s">
        <v>127</v>
      </c>
    </row>
    <row r="341" spans="1:65" s="13" customFormat="1">
      <c r="B341" s="181"/>
      <c r="D341" s="160" t="s">
        <v>472</v>
      </c>
      <c r="E341" s="182" t="s">
        <v>1</v>
      </c>
      <c r="F341" s="183" t="s">
        <v>1344</v>
      </c>
      <c r="H341" s="184">
        <v>8</v>
      </c>
      <c r="I341" s="185"/>
      <c r="L341" s="181"/>
      <c r="M341" s="186"/>
      <c r="N341" s="187"/>
      <c r="O341" s="187"/>
      <c r="P341" s="187"/>
      <c r="Q341" s="187"/>
      <c r="R341" s="187"/>
      <c r="S341" s="187"/>
      <c r="T341" s="188"/>
      <c r="AT341" s="182" t="s">
        <v>472</v>
      </c>
      <c r="AU341" s="182" t="s">
        <v>88</v>
      </c>
      <c r="AV341" s="13" t="s">
        <v>88</v>
      </c>
      <c r="AW341" s="13" t="s">
        <v>35</v>
      </c>
      <c r="AX341" s="13" t="s">
        <v>78</v>
      </c>
      <c r="AY341" s="182" t="s">
        <v>127</v>
      </c>
    </row>
    <row r="342" spans="1:65" s="13" customFormat="1">
      <c r="B342" s="181"/>
      <c r="D342" s="160" t="s">
        <v>472</v>
      </c>
      <c r="E342" s="182" t="s">
        <v>1</v>
      </c>
      <c r="F342" s="183" t="s">
        <v>1349</v>
      </c>
      <c r="H342" s="184">
        <v>36</v>
      </c>
      <c r="I342" s="185"/>
      <c r="L342" s="181"/>
      <c r="M342" s="186"/>
      <c r="N342" s="187"/>
      <c r="O342" s="187"/>
      <c r="P342" s="187"/>
      <c r="Q342" s="187"/>
      <c r="R342" s="187"/>
      <c r="S342" s="187"/>
      <c r="T342" s="188"/>
      <c r="AT342" s="182" t="s">
        <v>472</v>
      </c>
      <c r="AU342" s="182" t="s">
        <v>88</v>
      </c>
      <c r="AV342" s="13" t="s">
        <v>88</v>
      </c>
      <c r="AW342" s="13" t="s">
        <v>35</v>
      </c>
      <c r="AX342" s="13" t="s">
        <v>78</v>
      </c>
      <c r="AY342" s="182" t="s">
        <v>127</v>
      </c>
    </row>
    <row r="343" spans="1:65" s="13" customFormat="1">
      <c r="B343" s="181"/>
      <c r="D343" s="160" t="s">
        <v>472</v>
      </c>
      <c r="E343" s="182" t="s">
        <v>1</v>
      </c>
      <c r="F343" s="183" t="s">
        <v>1345</v>
      </c>
      <c r="H343" s="184">
        <v>4</v>
      </c>
      <c r="I343" s="185"/>
      <c r="L343" s="181"/>
      <c r="M343" s="186"/>
      <c r="N343" s="187"/>
      <c r="O343" s="187"/>
      <c r="P343" s="187"/>
      <c r="Q343" s="187"/>
      <c r="R343" s="187"/>
      <c r="S343" s="187"/>
      <c r="T343" s="188"/>
      <c r="AT343" s="182" t="s">
        <v>472</v>
      </c>
      <c r="AU343" s="182" t="s">
        <v>88</v>
      </c>
      <c r="AV343" s="13" t="s">
        <v>88</v>
      </c>
      <c r="AW343" s="13" t="s">
        <v>35</v>
      </c>
      <c r="AX343" s="13" t="s">
        <v>78</v>
      </c>
      <c r="AY343" s="182" t="s">
        <v>127</v>
      </c>
    </row>
    <row r="344" spans="1:65" s="13" customFormat="1">
      <c r="B344" s="181"/>
      <c r="D344" s="160" t="s">
        <v>472</v>
      </c>
      <c r="E344" s="182" t="s">
        <v>1</v>
      </c>
      <c r="F344" s="183" t="s">
        <v>1350</v>
      </c>
      <c r="H344" s="184">
        <v>16</v>
      </c>
      <c r="I344" s="185"/>
      <c r="L344" s="181"/>
      <c r="M344" s="186"/>
      <c r="N344" s="187"/>
      <c r="O344" s="187"/>
      <c r="P344" s="187"/>
      <c r="Q344" s="187"/>
      <c r="R344" s="187"/>
      <c r="S344" s="187"/>
      <c r="T344" s="188"/>
      <c r="AT344" s="182" t="s">
        <v>472</v>
      </c>
      <c r="AU344" s="182" t="s">
        <v>88</v>
      </c>
      <c r="AV344" s="13" t="s">
        <v>88</v>
      </c>
      <c r="AW344" s="13" t="s">
        <v>35</v>
      </c>
      <c r="AX344" s="13" t="s">
        <v>78</v>
      </c>
      <c r="AY344" s="182" t="s">
        <v>127</v>
      </c>
    </row>
    <row r="345" spans="1:65" s="13" customFormat="1">
      <c r="B345" s="181"/>
      <c r="D345" s="160" t="s">
        <v>472</v>
      </c>
      <c r="E345" s="182" t="s">
        <v>1</v>
      </c>
      <c r="F345" s="183" t="s">
        <v>1351</v>
      </c>
      <c r="H345" s="184">
        <v>16</v>
      </c>
      <c r="I345" s="185"/>
      <c r="L345" s="181"/>
      <c r="M345" s="186"/>
      <c r="N345" s="187"/>
      <c r="O345" s="187"/>
      <c r="P345" s="187"/>
      <c r="Q345" s="187"/>
      <c r="R345" s="187"/>
      <c r="S345" s="187"/>
      <c r="T345" s="188"/>
      <c r="AT345" s="182" t="s">
        <v>472</v>
      </c>
      <c r="AU345" s="182" t="s">
        <v>88</v>
      </c>
      <c r="AV345" s="13" t="s">
        <v>88</v>
      </c>
      <c r="AW345" s="13" t="s">
        <v>35</v>
      </c>
      <c r="AX345" s="13" t="s">
        <v>78</v>
      </c>
      <c r="AY345" s="182" t="s">
        <v>127</v>
      </c>
    </row>
    <row r="346" spans="1:65" s="14" customFormat="1">
      <c r="B346" s="189"/>
      <c r="D346" s="160" t="s">
        <v>472</v>
      </c>
      <c r="E346" s="190" t="s">
        <v>1</v>
      </c>
      <c r="F346" s="191" t="s">
        <v>477</v>
      </c>
      <c r="H346" s="192">
        <v>140</v>
      </c>
      <c r="I346" s="193"/>
      <c r="L346" s="189"/>
      <c r="M346" s="194"/>
      <c r="N346" s="195"/>
      <c r="O346" s="195"/>
      <c r="P346" s="195"/>
      <c r="Q346" s="195"/>
      <c r="R346" s="195"/>
      <c r="S346" s="195"/>
      <c r="T346" s="196"/>
      <c r="AT346" s="190" t="s">
        <v>472</v>
      </c>
      <c r="AU346" s="190" t="s">
        <v>88</v>
      </c>
      <c r="AV346" s="14" t="s">
        <v>134</v>
      </c>
      <c r="AW346" s="14" t="s">
        <v>35</v>
      </c>
      <c r="AX346" s="14" t="s">
        <v>86</v>
      </c>
      <c r="AY346" s="190" t="s">
        <v>127</v>
      </c>
    </row>
    <row r="347" spans="1:65" s="2" customFormat="1" ht="16.5" customHeight="1">
      <c r="A347" s="33"/>
      <c r="B347" s="145"/>
      <c r="C347" s="146" t="s">
        <v>277</v>
      </c>
      <c r="D347" s="146" t="s">
        <v>130</v>
      </c>
      <c r="E347" s="147" t="s">
        <v>732</v>
      </c>
      <c r="F347" s="148" t="s">
        <v>733</v>
      </c>
      <c r="G347" s="149" t="s">
        <v>141</v>
      </c>
      <c r="H347" s="150">
        <v>120</v>
      </c>
      <c r="I347" s="151"/>
      <c r="J347" s="152">
        <f>ROUND(I347*H347,2)</f>
        <v>0</v>
      </c>
      <c r="K347" s="153"/>
      <c r="L347" s="34"/>
      <c r="M347" s="154" t="s">
        <v>1</v>
      </c>
      <c r="N347" s="155" t="s">
        <v>43</v>
      </c>
      <c r="O347" s="59"/>
      <c r="P347" s="156">
        <f>O347*H347</f>
        <v>0</v>
      </c>
      <c r="Q347" s="156">
        <v>0</v>
      </c>
      <c r="R347" s="156">
        <f>Q347*H347</f>
        <v>0</v>
      </c>
      <c r="S347" s="156">
        <v>0</v>
      </c>
      <c r="T347" s="157">
        <f>S347*H347</f>
        <v>0</v>
      </c>
      <c r="U347" s="33"/>
      <c r="V347" s="33"/>
      <c r="W347" s="33"/>
      <c r="X347" s="33"/>
      <c r="Y347" s="33"/>
      <c r="Z347" s="33"/>
      <c r="AA347" s="33"/>
      <c r="AB347" s="33"/>
      <c r="AC347" s="33"/>
      <c r="AD347" s="33"/>
      <c r="AE347" s="33"/>
      <c r="AR347" s="158" t="s">
        <v>134</v>
      </c>
      <c r="AT347" s="158" t="s">
        <v>130</v>
      </c>
      <c r="AU347" s="158" t="s">
        <v>88</v>
      </c>
      <c r="AY347" s="18" t="s">
        <v>127</v>
      </c>
      <c r="BE347" s="159">
        <f>IF(N347="základní",J347,0)</f>
        <v>0</v>
      </c>
      <c r="BF347" s="159">
        <f>IF(N347="snížená",J347,0)</f>
        <v>0</v>
      </c>
      <c r="BG347" s="159">
        <f>IF(N347="zákl. přenesená",J347,0)</f>
        <v>0</v>
      </c>
      <c r="BH347" s="159">
        <f>IF(N347="sníž. přenesená",J347,0)</f>
        <v>0</v>
      </c>
      <c r="BI347" s="159">
        <f>IF(N347="nulová",J347,0)</f>
        <v>0</v>
      </c>
      <c r="BJ347" s="18" t="s">
        <v>86</v>
      </c>
      <c r="BK347" s="159">
        <f>ROUND(I347*H347,2)</f>
        <v>0</v>
      </c>
      <c r="BL347" s="18" t="s">
        <v>134</v>
      </c>
      <c r="BM347" s="158" t="s">
        <v>1437</v>
      </c>
    </row>
    <row r="348" spans="1:65" s="2" customFormat="1" ht="29.25">
      <c r="A348" s="33"/>
      <c r="B348" s="34"/>
      <c r="C348" s="33"/>
      <c r="D348" s="160" t="s">
        <v>136</v>
      </c>
      <c r="E348" s="33"/>
      <c r="F348" s="161" t="s">
        <v>735</v>
      </c>
      <c r="G348" s="33"/>
      <c r="H348" s="33"/>
      <c r="I348" s="162"/>
      <c r="J348" s="33"/>
      <c r="K348" s="33"/>
      <c r="L348" s="34"/>
      <c r="M348" s="163"/>
      <c r="N348" s="164"/>
      <c r="O348" s="59"/>
      <c r="P348" s="59"/>
      <c r="Q348" s="59"/>
      <c r="R348" s="59"/>
      <c r="S348" s="59"/>
      <c r="T348" s="60"/>
      <c r="U348" s="33"/>
      <c r="V348" s="33"/>
      <c r="W348" s="33"/>
      <c r="X348" s="33"/>
      <c r="Y348" s="33"/>
      <c r="Z348" s="33"/>
      <c r="AA348" s="33"/>
      <c r="AB348" s="33"/>
      <c r="AC348" s="33"/>
      <c r="AD348" s="33"/>
      <c r="AE348" s="33"/>
      <c r="AT348" s="18" t="s">
        <v>136</v>
      </c>
      <c r="AU348" s="18" t="s">
        <v>88</v>
      </c>
    </row>
    <row r="349" spans="1:65" s="2" customFormat="1" ht="19.5">
      <c r="A349" s="33"/>
      <c r="B349" s="34"/>
      <c r="C349" s="33"/>
      <c r="D349" s="160" t="s">
        <v>470</v>
      </c>
      <c r="E349" s="33"/>
      <c r="F349" s="180" t="s">
        <v>736</v>
      </c>
      <c r="G349" s="33"/>
      <c r="H349" s="33"/>
      <c r="I349" s="162"/>
      <c r="J349" s="33"/>
      <c r="K349" s="33"/>
      <c r="L349" s="34"/>
      <c r="M349" s="163"/>
      <c r="N349" s="164"/>
      <c r="O349" s="59"/>
      <c r="P349" s="59"/>
      <c r="Q349" s="59"/>
      <c r="R349" s="59"/>
      <c r="S349" s="59"/>
      <c r="T349" s="60"/>
      <c r="U349" s="33"/>
      <c r="V349" s="33"/>
      <c r="W349" s="33"/>
      <c r="X349" s="33"/>
      <c r="Y349" s="33"/>
      <c r="Z349" s="33"/>
      <c r="AA349" s="33"/>
      <c r="AB349" s="33"/>
      <c r="AC349" s="33"/>
      <c r="AD349" s="33"/>
      <c r="AE349" s="33"/>
      <c r="AT349" s="18" t="s">
        <v>470</v>
      </c>
      <c r="AU349" s="18" t="s">
        <v>88</v>
      </c>
    </row>
    <row r="350" spans="1:65" s="2" customFormat="1" ht="24.2" customHeight="1">
      <c r="A350" s="33"/>
      <c r="B350" s="145"/>
      <c r="C350" s="146" t="s">
        <v>282</v>
      </c>
      <c r="D350" s="146" t="s">
        <v>130</v>
      </c>
      <c r="E350" s="147" t="s">
        <v>737</v>
      </c>
      <c r="F350" s="148" t="s">
        <v>738</v>
      </c>
      <c r="G350" s="149" t="s">
        <v>467</v>
      </c>
      <c r="H350" s="150">
        <v>0.28799999999999998</v>
      </c>
      <c r="I350" s="151"/>
      <c r="J350" s="152">
        <f>ROUND(I350*H350,2)</f>
        <v>0</v>
      </c>
      <c r="K350" s="153"/>
      <c r="L350" s="34"/>
      <c r="M350" s="154" t="s">
        <v>1</v>
      </c>
      <c r="N350" s="155" t="s">
        <v>43</v>
      </c>
      <c r="O350" s="59"/>
      <c r="P350" s="156">
        <f>O350*H350</f>
        <v>0</v>
      </c>
      <c r="Q350" s="156">
        <v>0</v>
      </c>
      <c r="R350" s="156">
        <f>Q350*H350</f>
        <v>0</v>
      </c>
      <c r="S350" s="156">
        <v>0</v>
      </c>
      <c r="T350" s="157">
        <f>S350*H350</f>
        <v>0</v>
      </c>
      <c r="U350" s="33"/>
      <c r="V350" s="33"/>
      <c r="W350" s="33"/>
      <c r="X350" s="33"/>
      <c r="Y350" s="33"/>
      <c r="Z350" s="33"/>
      <c r="AA350" s="33"/>
      <c r="AB350" s="33"/>
      <c r="AC350" s="33"/>
      <c r="AD350" s="33"/>
      <c r="AE350" s="33"/>
      <c r="AR350" s="158" t="s">
        <v>134</v>
      </c>
      <c r="AT350" s="158" t="s">
        <v>130</v>
      </c>
      <c r="AU350" s="158" t="s">
        <v>88</v>
      </c>
      <c r="AY350" s="18" t="s">
        <v>127</v>
      </c>
      <c r="BE350" s="159">
        <f>IF(N350="základní",J350,0)</f>
        <v>0</v>
      </c>
      <c r="BF350" s="159">
        <f>IF(N350="snížená",J350,0)</f>
        <v>0</v>
      </c>
      <c r="BG350" s="159">
        <f>IF(N350="zákl. přenesená",J350,0)</f>
        <v>0</v>
      </c>
      <c r="BH350" s="159">
        <f>IF(N350="sníž. přenesená",J350,0)</f>
        <v>0</v>
      </c>
      <c r="BI350" s="159">
        <f>IF(N350="nulová",J350,0)</f>
        <v>0</v>
      </c>
      <c r="BJ350" s="18" t="s">
        <v>86</v>
      </c>
      <c r="BK350" s="159">
        <f>ROUND(I350*H350,2)</f>
        <v>0</v>
      </c>
      <c r="BL350" s="18" t="s">
        <v>134</v>
      </c>
      <c r="BM350" s="158" t="s">
        <v>1438</v>
      </c>
    </row>
    <row r="351" spans="1:65" s="2" customFormat="1" ht="48.75">
      <c r="A351" s="33"/>
      <c r="B351" s="34"/>
      <c r="C351" s="33"/>
      <c r="D351" s="160" t="s">
        <v>136</v>
      </c>
      <c r="E351" s="33"/>
      <c r="F351" s="161" t="s">
        <v>1439</v>
      </c>
      <c r="G351" s="33"/>
      <c r="H351" s="33"/>
      <c r="I351" s="162"/>
      <c r="J351" s="33"/>
      <c r="K351" s="33"/>
      <c r="L351" s="34"/>
      <c r="M351" s="163"/>
      <c r="N351" s="164"/>
      <c r="O351" s="59"/>
      <c r="P351" s="59"/>
      <c r="Q351" s="59"/>
      <c r="R351" s="59"/>
      <c r="S351" s="59"/>
      <c r="T351" s="60"/>
      <c r="U351" s="33"/>
      <c r="V351" s="33"/>
      <c r="W351" s="33"/>
      <c r="X351" s="33"/>
      <c r="Y351" s="33"/>
      <c r="Z351" s="33"/>
      <c r="AA351" s="33"/>
      <c r="AB351" s="33"/>
      <c r="AC351" s="33"/>
      <c r="AD351" s="33"/>
      <c r="AE351" s="33"/>
      <c r="AT351" s="18" t="s">
        <v>136</v>
      </c>
      <c r="AU351" s="18" t="s">
        <v>88</v>
      </c>
    </row>
    <row r="352" spans="1:65" s="2" customFormat="1" ht="19.5">
      <c r="A352" s="33"/>
      <c r="B352" s="34"/>
      <c r="C352" s="33"/>
      <c r="D352" s="160" t="s">
        <v>470</v>
      </c>
      <c r="E352" s="33"/>
      <c r="F352" s="180" t="s">
        <v>471</v>
      </c>
      <c r="G352" s="33"/>
      <c r="H352" s="33"/>
      <c r="I352" s="162"/>
      <c r="J352" s="33"/>
      <c r="K352" s="33"/>
      <c r="L352" s="34"/>
      <c r="M352" s="163"/>
      <c r="N352" s="164"/>
      <c r="O352" s="59"/>
      <c r="P352" s="59"/>
      <c r="Q352" s="59"/>
      <c r="R352" s="59"/>
      <c r="S352" s="59"/>
      <c r="T352" s="60"/>
      <c r="U352" s="33"/>
      <c r="V352" s="33"/>
      <c r="W352" s="33"/>
      <c r="X352" s="33"/>
      <c r="Y352" s="33"/>
      <c r="Z352" s="33"/>
      <c r="AA352" s="33"/>
      <c r="AB352" s="33"/>
      <c r="AC352" s="33"/>
      <c r="AD352" s="33"/>
      <c r="AE352" s="33"/>
      <c r="AT352" s="18" t="s">
        <v>470</v>
      </c>
      <c r="AU352" s="18" t="s">
        <v>88</v>
      </c>
    </row>
    <row r="353" spans="1:65" s="13" customFormat="1">
      <c r="B353" s="181"/>
      <c r="D353" s="160" t="s">
        <v>472</v>
      </c>
      <c r="E353" s="182" t="s">
        <v>1</v>
      </c>
      <c r="F353" s="183" t="s">
        <v>1440</v>
      </c>
      <c r="H353" s="184">
        <v>0.06</v>
      </c>
      <c r="I353" s="185"/>
      <c r="L353" s="181"/>
      <c r="M353" s="186"/>
      <c r="N353" s="187"/>
      <c r="O353" s="187"/>
      <c r="P353" s="187"/>
      <c r="Q353" s="187"/>
      <c r="R353" s="187"/>
      <c r="S353" s="187"/>
      <c r="T353" s="188"/>
      <c r="AT353" s="182" t="s">
        <v>472</v>
      </c>
      <c r="AU353" s="182" t="s">
        <v>88</v>
      </c>
      <c r="AV353" s="13" t="s">
        <v>88</v>
      </c>
      <c r="AW353" s="13" t="s">
        <v>35</v>
      </c>
      <c r="AX353" s="13" t="s">
        <v>78</v>
      </c>
      <c r="AY353" s="182" t="s">
        <v>127</v>
      </c>
    </row>
    <row r="354" spans="1:65" s="13" customFormat="1" ht="22.5">
      <c r="B354" s="181"/>
      <c r="D354" s="160" t="s">
        <v>472</v>
      </c>
      <c r="E354" s="182" t="s">
        <v>1</v>
      </c>
      <c r="F354" s="183" t="s">
        <v>1441</v>
      </c>
      <c r="H354" s="184">
        <v>0.22800000000000001</v>
      </c>
      <c r="I354" s="185"/>
      <c r="L354" s="181"/>
      <c r="M354" s="186"/>
      <c r="N354" s="187"/>
      <c r="O354" s="187"/>
      <c r="P354" s="187"/>
      <c r="Q354" s="187"/>
      <c r="R354" s="187"/>
      <c r="S354" s="187"/>
      <c r="T354" s="188"/>
      <c r="AT354" s="182" t="s">
        <v>472</v>
      </c>
      <c r="AU354" s="182" t="s">
        <v>88</v>
      </c>
      <c r="AV354" s="13" t="s">
        <v>88</v>
      </c>
      <c r="AW354" s="13" t="s">
        <v>35</v>
      </c>
      <c r="AX354" s="13" t="s">
        <v>78</v>
      </c>
      <c r="AY354" s="182" t="s">
        <v>127</v>
      </c>
    </row>
    <row r="355" spans="1:65" s="14" customFormat="1">
      <c r="B355" s="189"/>
      <c r="D355" s="160" t="s">
        <v>472</v>
      </c>
      <c r="E355" s="190" t="s">
        <v>1</v>
      </c>
      <c r="F355" s="191" t="s">
        <v>477</v>
      </c>
      <c r="H355" s="192">
        <v>0.28799999999999998</v>
      </c>
      <c r="I355" s="193"/>
      <c r="L355" s="189"/>
      <c r="M355" s="194"/>
      <c r="N355" s="195"/>
      <c r="O355" s="195"/>
      <c r="P355" s="195"/>
      <c r="Q355" s="195"/>
      <c r="R355" s="195"/>
      <c r="S355" s="195"/>
      <c r="T355" s="196"/>
      <c r="AT355" s="190" t="s">
        <v>472</v>
      </c>
      <c r="AU355" s="190" t="s">
        <v>88</v>
      </c>
      <c r="AV355" s="14" t="s">
        <v>134</v>
      </c>
      <c r="AW355" s="14" t="s">
        <v>35</v>
      </c>
      <c r="AX355" s="14" t="s">
        <v>86</v>
      </c>
      <c r="AY355" s="190" t="s">
        <v>127</v>
      </c>
    </row>
    <row r="356" spans="1:65" s="2" customFormat="1" ht="24.2" customHeight="1">
      <c r="A356" s="33"/>
      <c r="B356" s="145"/>
      <c r="C356" s="146" t="s">
        <v>286</v>
      </c>
      <c r="D356" s="146" t="s">
        <v>130</v>
      </c>
      <c r="E356" s="147" t="s">
        <v>742</v>
      </c>
      <c r="F356" s="148" t="s">
        <v>743</v>
      </c>
      <c r="G356" s="149" t="s">
        <v>467</v>
      </c>
      <c r="H356" s="150">
        <v>2.5999999999999999E-2</v>
      </c>
      <c r="I356" s="151"/>
      <c r="J356" s="152">
        <f>ROUND(I356*H356,2)</f>
        <v>0</v>
      </c>
      <c r="K356" s="153"/>
      <c r="L356" s="34"/>
      <c r="M356" s="154" t="s">
        <v>1</v>
      </c>
      <c r="N356" s="155" t="s">
        <v>43</v>
      </c>
      <c r="O356" s="59"/>
      <c r="P356" s="156">
        <f>O356*H356</f>
        <v>0</v>
      </c>
      <c r="Q356" s="156">
        <v>0</v>
      </c>
      <c r="R356" s="156">
        <f>Q356*H356</f>
        <v>0</v>
      </c>
      <c r="S356" s="156">
        <v>0</v>
      </c>
      <c r="T356" s="157">
        <f>S356*H356</f>
        <v>0</v>
      </c>
      <c r="U356" s="33"/>
      <c r="V356" s="33"/>
      <c r="W356" s="33"/>
      <c r="X356" s="33"/>
      <c r="Y356" s="33"/>
      <c r="Z356" s="33"/>
      <c r="AA356" s="33"/>
      <c r="AB356" s="33"/>
      <c r="AC356" s="33"/>
      <c r="AD356" s="33"/>
      <c r="AE356" s="33"/>
      <c r="AR356" s="158" t="s">
        <v>134</v>
      </c>
      <c r="AT356" s="158" t="s">
        <v>130</v>
      </c>
      <c r="AU356" s="158" t="s">
        <v>88</v>
      </c>
      <c r="AY356" s="18" t="s">
        <v>127</v>
      </c>
      <c r="BE356" s="159">
        <f>IF(N356="základní",J356,0)</f>
        <v>0</v>
      </c>
      <c r="BF356" s="159">
        <f>IF(N356="snížená",J356,0)</f>
        <v>0</v>
      </c>
      <c r="BG356" s="159">
        <f>IF(N356="zákl. přenesená",J356,0)</f>
        <v>0</v>
      </c>
      <c r="BH356" s="159">
        <f>IF(N356="sníž. přenesená",J356,0)</f>
        <v>0</v>
      </c>
      <c r="BI356" s="159">
        <f>IF(N356="nulová",J356,0)</f>
        <v>0</v>
      </c>
      <c r="BJ356" s="18" t="s">
        <v>86</v>
      </c>
      <c r="BK356" s="159">
        <f>ROUND(I356*H356,2)</f>
        <v>0</v>
      </c>
      <c r="BL356" s="18" t="s">
        <v>134</v>
      </c>
      <c r="BM356" s="158" t="s">
        <v>1442</v>
      </c>
    </row>
    <row r="357" spans="1:65" s="2" customFormat="1" ht="48.75">
      <c r="A357" s="33"/>
      <c r="B357" s="34"/>
      <c r="C357" s="33"/>
      <c r="D357" s="160" t="s">
        <v>136</v>
      </c>
      <c r="E357" s="33"/>
      <c r="F357" s="161" t="s">
        <v>1443</v>
      </c>
      <c r="G357" s="33"/>
      <c r="H357" s="33"/>
      <c r="I357" s="162"/>
      <c r="J357" s="33"/>
      <c r="K357" s="33"/>
      <c r="L357" s="34"/>
      <c r="M357" s="163"/>
      <c r="N357" s="164"/>
      <c r="O357" s="59"/>
      <c r="P357" s="59"/>
      <c r="Q357" s="59"/>
      <c r="R357" s="59"/>
      <c r="S357" s="59"/>
      <c r="T357" s="60"/>
      <c r="U357" s="33"/>
      <c r="V357" s="33"/>
      <c r="W357" s="33"/>
      <c r="X357" s="33"/>
      <c r="Y357" s="33"/>
      <c r="Z357" s="33"/>
      <c r="AA357" s="33"/>
      <c r="AB357" s="33"/>
      <c r="AC357" s="33"/>
      <c r="AD357" s="33"/>
      <c r="AE357" s="33"/>
      <c r="AT357" s="18" t="s">
        <v>136</v>
      </c>
      <c r="AU357" s="18" t="s">
        <v>88</v>
      </c>
    </row>
    <row r="358" spans="1:65" s="2" customFormat="1" ht="19.5">
      <c r="A358" s="33"/>
      <c r="B358" s="34"/>
      <c r="C358" s="33"/>
      <c r="D358" s="160" t="s">
        <v>470</v>
      </c>
      <c r="E358" s="33"/>
      <c r="F358" s="180" t="s">
        <v>471</v>
      </c>
      <c r="G358" s="33"/>
      <c r="H358" s="33"/>
      <c r="I358" s="162"/>
      <c r="J358" s="33"/>
      <c r="K358" s="33"/>
      <c r="L358" s="34"/>
      <c r="M358" s="163"/>
      <c r="N358" s="164"/>
      <c r="O358" s="59"/>
      <c r="P358" s="59"/>
      <c r="Q358" s="59"/>
      <c r="R358" s="59"/>
      <c r="S358" s="59"/>
      <c r="T358" s="60"/>
      <c r="U358" s="33"/>
      <c r="V358" s="33"/>
      <c r="W358" s="33"/>
      <c r="X358" s="33"/>
      <c r="Y358" s="33"/>
      <c r="Z358" s="33"/>
      <c r="AA358" s="33"/>
      <c r="AB358" s="33"/>
      <c r="AC358" s="33"/>
      <c r="AD358" s="33"/>
      <c r="AE358" s="33"/>
      <c r="AT358" s="18" t="s">
        <v>470</v>
      </c>
      <c r="AU358" s="18" t="s">
        <v>88</v>
      </c>
    </row>
    <row r="359" spans="1:65" s="13" customFormat="1">
      <c r="B359" s="181"/>
      <c r="D359" s="160" t="s">
        <v>472</v>
      </c>
      <c r="E359" s="182" t="s">
        <v>1</v>
      </c>
      <c r="F359" s="183" t="s">
        <v>1444</v>
      </c>
      <c r="H359" s="184">
        <v>2.5999999999999999E-2</v>
      </c>
      <c r="I359" s="185"/>
      <c r="L359" s="181"/>
      <c r="M359" s="186"/>
      <c r="N359" s="187"/>
      <c r="O359" s="187"/>
      <c r="P359" s="187"/>
      <c r="Q359" s="187"/>
      <c r="R359" s="187"/>
      <c r="S359" s="187"/>
      <c r="T359" s="188"/>
      <c r="AT359" s="182" t="s">
        <v>472</v>
      </c>
      <c r="AU359" s="182" t="s">
        <v>88</v>
      </c>
      <c r="AV359" s="13" t="s">
        <v>88</v>
      </c>
      <c r="AW359" s="13" t="s">
        <v>35</v>
      </c>
      <c r="AX359" s="13" t="s">
        <v>86</v>
      </c>
      <c r="AY359" s="182" t="s">
        <v>127</v>
      </c>
    </row>
    <row r="360" spans="1:65" s="2" customFormat="1" ht="24.2" customHeight="1">
      <c r="A360" s="33"/>
      <c r="B360" s="145"/>
      <c r="C360" s="146" t="s">
        <v>291</v>
      </c>
      <c r="D360" s="146" t="s">
        <v>130</v>
      </c>
      <c r="E360" s="147" t="s">
        <v>747</v>
      </c>
      <c r="F360" s="148" t="s">
        <v>748</v>
      </c>
      <c r="G360" s="149" t="s">
        <v>467</v>
      </c>
      <c r="H360" s="150">
        <v>0.34899999999999998</v>
      </c>
      <c r="I360" s="151"/>
      <c r="J360" s="152">
        <f>ROUND(I360*H360,2)</f>
        <v>0</v>
      </c>
      <c r="K360" s="153"/>
      <c r="L360" s="34"/>
      <c r="M360" s="154" t="s">
        <v>1</v>
      </c>
      <c r="N360" s="155" t="s">
        <v>43</v>
      </c>
      <c r="O360" s="59"/>
      <c r="P360" s="156">
        <f>O360*H360</f>
        <v>0</v>
      </c>
      <c r="Q360" s="156">
        <v>0</v>
      </c>
      <c r="R360" s="156">
        <f>Q360*H360</f>
        <v>0</v>
      </c>
      <c r="S360" s="156">
        <v>0</v>
      </c>
      <c r="T360" s="157">
        <f>S360*H360</f>
        <v>0</v>
      </c>
      <c r="U360" s="33"/>
      <c r="V360" s="33"/>
      <c r="W360" s="33"/>
      <c r="X360" s="33"/>
      <c r="Y360" s="33"/>
      <c r="Z360" s="33"/>
      <c r="AA360" s="33"/>
      <c r="AB360" s="33"/>
      <c r="AC360" s="33"/>
      <c r="AD360" s="33"/>
      <c r="AE360" s="33"/>
      <c r="AR360" s="158" t="s">
        <v>134</v>
      </c>
      <c r="AT360" s="158" t="s">
        <v>130</v>
      </c>
      <c r="AU360" s="158" t="s">
        <v>88</v>
      </c>
      <c r="AY360" s="18" t="s">
        <v>127</v>
      </c>
      <c r="BE360" s="159">
        <f>IF(N360="základní",J360,0)</f>
        <v>0</v>
      </c>
      <c r="BF360" s="159">
        <f>IF(N360="snížená",J360,0)</f>
        <v>0</v>
      </c>
      <c r="BG360" s="159">
        <f>IF(N360="zákl. přenesená",J360,0)</f>
        <v>0</v>
      </c>
      <c r="BH360" s="159">
        <f>IF(N360="sníž. přenesená",J360,0)</f>
        <v>0</v>
      </c>
      <c r="BI360" s="159">
        <f>IF(N360="nulová",J360,0)</f>
        <v>0</v>
      </c>
      <c r="BJ360" s="18" t="s">
        <v>86</v>
      </c>
      <c r="BK360" s="159">
        <f>ROUND(I360*H360,2)</f>
        <v>0</v>
      </c>
      <c r="BL360" s="18" t="s">
        <v>134</v>
      </c>
      <c r="BM360" s="158" t="s">
        <v>1445</v>
      </c>
    </row>
    <row r="361" spans="1:65" s="2" customFormat="1" ht="48.75">
      <c r="A361" s="33"/>
      <c r="B361" s="34"/>
      <c r="C361" s="33"/>
      <c r="D361" s="160" t="s">
        <v>136</v>
      </c>
      <c r="E361" s="33"/>
      <c r="F361" s="161" t="s">
        <v>750</v>
      </c>
      <c r="G361" s="33"/>
      <c r="H361" s="33"/>
      <c r="I361" s="162"/>
      <c r="J361" s="33"/>
      <c r="K361" s="33"/>
      <c r="L361" s="34"/>
      <c r="M361" s="163"/>
      <c r="N361" s="164"/>
      <c r="O361" s="59"/>
      <c r="P361" s="59"/>
      <c r="Q361" s="59"/>
      <c r="R361" s="59"/>
      <c r="S361" s="59"/>
      <c r="T361" s="60"/>
      <c r="U361" s="33"/>
      <c r="V361" s="33"/>
      <c r="W361" s="33"/>
      <c r="X361" s="33"/>
      <c r="Y361" s="33"/>
      <c r="Z361" s="33"/>
      <c r="AA361" s="33"/>
      <c r="AB361" s="33"/>
      <c r="AC361" s="33"/>
      <c r="AD361" s="33"/>
      <c r="AE361" s="33"/>
      <c r="AT361" s="18" t="s">
        <v>136</v>
      </c>
      <c r="AU361" s="18" t="s">
        <v>88</v>
      </c>
    </row>
    <row r="362" spans="1:65" s="2" customFormat="1" ht="19.5">
      <c r="A362" s="33"/>
      <c r="B362" s="34"/>
      <c r="C362" s="33"/>
      <c r="D362" s="160" t="s">
        <v>470</v>
      </c>
      <c r="E362" s="33"/>
      <c r="F362" s="180" t="s">
        <v>471</v>
      </c>
      <c r="G362" s="33"/>
      <c r="H362" s="33"/>
      <c r="I362" s="162"/>
      <c r="J362" s="33"/>
      <c r="K362" s="33"/>
      <c r="L362" s="34"/>
      <c r="M362" s="163"/>
      <c r="N362" s="164"/>
      <c r="O362" s="59"/>
      <c r="P362" s="59"/>
      <c r="Q362" s="59"/>
      <c r="R362" s="59"/>
      <c r="S362" s="59"/>
      <c r="T362" s="60"/>
      <c r="U362" s="33"/>
      <c r="V362" s="33"/>
      <c r="W362" s="33"/>
      <c r="X362" s="33"/>
      <c r="Y362" s="33"/>
      <c r="Z362" s="33"/>
      <c r="AA362" s="33"/>
      <c r="AB362" s="33"/>
      <c r="AC362" s="33"/>
      <c r="AD362" s="33"/>
      <c r="AE362" s="33"/>
      <c r="AT362" s="18" t="s">
        <v>470</v>
      </c>
      <c r="AU362" s="18" t="s">
        <v>88</v>
      </c>
    </row>
    <row r="363" spans="1:65" s="13" customFormat="1" ht="22.5">
      <c r="B363" s="181"/>
      <c r="D363" s="160" t="s">
        <v>472</v>
      </c>
      <c r="E363" s="182" t="s">
        <v>1</v>
      </c>
      <c r="F363" s="183" t="s">
        <v>1446</v>
      </c>
      <c r="H363" s="184">
        <v>0.121</v>
      </c>
      <c r="I363" s="185"/>
      <c r="L363" s="181"/>
      <c r="M363" s="186"/>
      <c r="N363" s="187"/>
      <c r="O363" s="187"/>
      <c r="P363" s="187"/>
      <c r="Q363" s="187"/>
      <c r="R363" s="187"/>
      <c r="S363" s="187"/>
      <c r="T363" s="188"/>
      <c r="AT363" s="182" t="s">
        <v>472</v>
      </c>
      <c r="AU363" s="182" t="s">
        <v>88</v>
      </c>
      <c r="AV363" s="13" t="s">
        <v>88</v>
      </c>
      <c r="AW363" s="13" t="s">
        <v>35</v>
      </c>
      <c r="AX363" s="13" t="s">
        <v>78</v>
      </c>
      <c r="AY363" s="182" t="s">
        <v>127</v>
      </c>
    </row>
    <row r="364" spans="1:65" s="13" customFormat="1" ht="22.5">
      <c r="B364" s="181"/>
      <c r="D364" s="160" t="s">
        <v>472</v>
      </c>
      <c r="E364" s="182" t="s">
        <v>1</v>
      </c>
      <c r="F364" s="183" t="s">
        <v>1441</v>
      </c>
      <c r="H364" s="184">
        <v>0.22800000000000001</v>
      </c>
      <c r="I364" s="185"/>
      <c r="L364" s="181"/>
      <c r="M364" s="186"/>
      <c r="N364" s="187"/>
      <c r="O364" s="187"/>
      <c r="P364" s="187"/>
      <c r="Q364" s="187"/>
      <c r="R364" s="187"/>
      <c r="S364" s="187"/>
      <c r="T364" s="188"/>
      <c r="AT364" s="182" t="s">
        <v>472</v>
      </c>
      <c r="AU364" s="182" t="s">
        <v>88</v>
      </c>
      <c r="AV364" s="13" t="s">
        <v>88</v>
      </c>
      <c r="AW364" s="13" t="s">
        <v>35</v>
      </c>
      <c r="AX364" s="13" t="s">
        <v>78</v>
      </c>
      <c r="AY364" s="182" t="s">
        <v>127</v>
      </c>
    </row>
    <row r="365" spans="1:65" s="14" customFormat="1">
      <c r="B365" s="189"/>
      <c r="D365" s="160" t="s">
        <v>472</v>
      </c>
      <c r="E365" s="190" t="s">
        <v>1</v>
      </c>
      <c r="F365" s="191" t="s">
        <v>477</v>
      </c>
      <c r="H365" s="192">
        <v>0.34899999999999998</v>
      </c>
      <c r="I365" s="193"/>
      <c r="L365" s="189"/>
      <c r="M365" s="194"/>
      <c r="N365" s="195"/>
      <c r="O365" s="195"/>
      <c r="P365" s="195"/>
      <c r="Q365" s="195"/>
      <c r="R365" s="195"/>
      <c r="S365" s="195"/>
      <c r="T365" s="196"/>
      <c r="AT365" s="190" t="s">
        <v>472</v>
      </c>
      <c r="AU365" s="190" t="s">
        <v>88</v>
      </c>
      <c r="AV365" s="14" t="s">
        <v>134</v>
      </c>
      <c r="AW365" s="14" t="s">
        <v>35</v>
      </c>
      <c r="AX365" s="14" t="s">
        <v>86</v>
      </c>
      <c r="AY365" s="190" t="s">
        <v>127</v>
      </c>
    </row>
    <row r="366" spans="1:65" s="2" customFormat="1" ht="24.2" customHeight="1">
      <c r="A366" s="33"/>
      <c r="B366" s="145"/>
      <c r="C366" s="146" t="s">
        <v>296</v>
      </c>
      <c r="D366" s="146" t="s">
        <v>130</v>
      </c>
      <c r="E366" s="147" t="s">
        <v>753</v>
      </c>
      <c r="F366" s="148" t="s">
        <v>754</v>
      </c>
      <c r="G366" s="149" t="s">
        <v>467</v>
      </c>
      <c r="H366" s="150">
        <v>5.1999999999999998E-2</v>
      </c>
      <c r="I366" s="151"/>
      <c r="J366" s="152">
        <f>ROUND(I366*H366,2)</f>
        <v>0</v>
      </c>
      <c r="K366" s="153"/>
      <c r="L366" s="34"/>
      <c r="M366" s="154" t="s">
        <v>1</v>
      </c>
      <c r="N366" s="155" t="s">
        <v>43</v>
      </c>
      <c r="O366" s="59"/>
      <c r="P366" s="156">
        <f>O366*H366</f>
        <v>0</v>
      </c>
      <c r="Q366" s="156">
        <v>0</v>
      </c>
      <c r="R366" s="156">
        <f>Q366*H366</f>
        <v>0</v>
      </c>
      <c r="S366" s="156">
        <v>0</v>
      </c>
      <c r="T366" s="157">
        <f>S366*H366</f>
        <v>0</v>
      </c>
      <c r="U366" s="33"/>
      <c r="V366" s="33"/>
      <c r="W366" s="33"/>
      <c r="X366" s="33"/>
      <c r="Y366" s="33"/>
      <c r="Z366" s="33"/>
      <c r="AA366" s="33"/>
      <c r="AB366" s="33"/>
      <c r="AC366" s="33"/>
      <c r="AD366" s="33"/>
      <c r="AE366" s="33"/>
      <c r="AR366" s="158" t="s">
        <v>134</v>
      </c>
      <c r="AT366" s="158" t="s">
        <v>130</v>
      </c>
      <c r="AU366" s="158" t="s">
        <v>88</v>
      </c>
      <c r="AY366" s="18" t="s">
        <v>127</v>
      </c>
      <c r="BE366" s="159">
        <f>IF(N366="základní",J366,0)</f>
        <v>0</v>
      </c>
      <c r="BF366" s="159">
        <f>IF(N366="snížená",J366,0)</f>
        <v>0</v>
      </c>
      <c r="BG366" s="159">
        <f>IF(N366="zákl. přenesená",J366,0)</f>
        <v>0</v>
      </c>
      <c r="BH366" s="159">
        <f>IF(N366="sníž. přenesená",J366,0)</f>
        <v>0</v>
      </c>
      <c r="BI366" s="159">
        <f>IF(N366="nulová",J366,0)</f>
        <v>0</v>
      </c>
      <c r="BJ366" s="18" t="s">
        <v>86</v>
      </c>
      <c r="BK366" s="159">
        <f>ROUND(I366*H366,2)</f>
        <v>0</v>
      </c>
      <c r="BL366" s="18" t="s">
        <v>134</v>
      </c>
      <c r="BM366" s="158" t="s">
        <v>1447</v>
      </c>
    </row>
    <row r="367" spans="1:65" s="2" customFormat="1" ht="48.75">
      <c r="A367" s="33"/>
      <c r="B367" s="34"/>
      <c r="C367" s="33"/>
      <c r="D367" s="160" t="s">
        <v>136</v>
      </c>
      <c r="E367" s="33"/>
      <c r="F367" s="161" t="s">
        <v>1448</v>
      </c>
      <c r="G367" s="33"/>
      <c r="H367" s="33"/>
      <c r="I367" s="162"/>
      <c r="J367" s="33"/>
      <c r="K367" s="33"/>
      <c r="L367" s="34"/>
      <c r="M367" s="163"/>
      <c r="N367" s="164"/>
      <c r="O367" s="59"/>
      <c r="P367" s="59"/>
      <c r="Q367" s="59"/>
      <c r="R367" s="59"/>
      <c r="S367" s="59"/>
      <c r="T367" s="60"/>
      <c r="U367" s="33"/>
      <c r="V367" s="33"/>
      <c r="W367" s="33"/>
      <c r="X367" s="33"/>
      <c r="Y367" s="33"/>
      <c r="Z367" s="33"/>
      <c r="AA367" s="33"/>
      <c r="AB367" s="33"/>
      <c r="AC367" s="33"/>
      <c r="AD367" s="33"/>
      <c r="AE367" s="33"/>
      <c r="AT367" s="18" t="s">
        <v>136</v>
      </c>
      <c r="AU367" s="18" t="s">
        <v>88</v>
      </c>
    </row>
    <row r="368" spans="1:65" s="2" customFormat="1" ht="19.5">
      <c r="A368" s="33"/>
      <c r="B368" s="34"/>
      <c r="C368" s="33"/>
      <c r="D368" s="160" t="s">
        <v>470</v>
      </c>
      <c r="E368" s="33"/>
      <c r="F368" s="180" t="s">
        <v>471</v>
      </c>
      <c r="G368" s="33"/>
      <c r="H368" s="33"/>
      <c r="I368" s="162"/>
      <c r="J368" s="33"/>
      <c r="K368" s="33"/>
      <c r="L368" s="34"/>
      <c r="M368" s="163"/>
      <c r="N368" s="164"/>
      <c r="O368" s="59"/>
      <c r="P368" s="59"/>
      <c r="Q368" s="59"/>
      <c r="R368" s="59"/>
      <c r="S368" s="59"/>
      <c r="T368" s="60"/>
      <c r="U368" s="33"/>
      <c r="V368" s="33"/>
      <c r="W368" s="33"/>
      <c r="X368" s="33"/>
      <c r="Y368" s="33"/>
      <c r="Z368" s="33"/>
      <c r="AA368" s="33"/>
      <c r="AB368" s="33"/>
      <c r="AC368" s="33"/>
      <c r="AD368" s="33"/>
      <c r="AE368" s="33"/>
      <c r="AT368" s="18" t="s">
        <v>470</v>
      </c>
      <c r="AU368" s="18" t="s">
        <v>88</v>
      </c>
    </row>
    <row r="369" spans="1:65" s="13" customFormat="1">
      <c r="B369" s="181"/>
      <c r="D369" s="160" t="s">
        <v>472</v>
      </c>
      <c r="E369" s="182" t="s">
        <v>1</v>
      </c>
      <c r="F369" s="183" t="s">
        <v>1449</v>
      </c>
      <c r="H369" s="184">
        <v>5.1999999999999998E-2</v>
      </c>
      <c r="I369" s="185"/>
      <c r="L369" s="181"/>
      <c r="M369" s="186"/>
      <c r="N369" s="187"/>
      <c r="O369" s="187"/>
      <c r="P369" s="187"/>
      <c r="Q369" s="187"/>
      <c r="R369" s="187"/>
      <c r="S369" s="187"/>
      <c r="T369" s="188"/>
      <c r="AT369" s="182" t="s">
        <v>472</v>
      </c>
      <c r="AU369" s="182" t="s">
        <v>88</v>
      </c>
      <c r="AV369" s="13" t="s">
        <v>88</v>
      </c>
      <c r="AW369" s="13" t="s">
        <v>35</v>
      </c>
      <c r="AX369" s="13" t="s">
        <v>86</v>
      </c>
      <c r="AY369" s="182" t="s">
        <v>127</v>
      </c>
    </row>
    <row r="370" spans="1:65" s="2" customFormat="1" ht="24.2" customHeight="1">
      <c r="A370" s="33"/>
      <c r="B370" s="145"/>
      <c r="C370" s="146" t="s">
        <v>301</v>
      </c>
      <c r="D370" s="146" t="s">
        <v>130</v>
      </c>
      <c r="E370" s="147" t="s">
        <v>1450</v>
      </c>
      <c r="F370" s="148" t="s">
        <v>1451</v>
      </c>
      <c r="G370" s="149" t="s">
        <v>147</v>
      </c>
      <c r="H370" s="150">
        <v>193.3</v>
      </c>
      <c r="I370" s="151"/>
      <c r="J370" s="152">
        <f>ROUND(I370*H370,2)</f>
        <v>0</v>
      </c>
      <c r="K370" s="153"/>
      <c r="L370" s="34"/>
      <c r="M370" s="154" t="s">
        <v>1</v>
      </c>
      <c r="N370" s="155" t="s">
        <v>43</v>
      </c>
      <c r="O370" s="59"/>
      <c r="P370" s="156">
        <f>O370*H370</f>
        <v>0</v>
      </c>
      <c r="Q370" s="156">
        <v>0</v>
      </c>
      <c r="R370" s="156">
        <f>Q370*H370</f>
        <v>0</v>
      </c>
      <c r="S370" s="156">
        <v>0</v>
      </c>
      <c r="T370" s="157">
        <f>S370*H370</f>
        <v>0</v>
      </c>
      <c r="U370" s="33"/>
      <c r="V370" s="33"/>
      <c r="W370" s="33"/>
      <c r="X370" s="33"/>
      <c r="Y370" s="33"/>
      <c r="Z370" s="33"/>
      <c r="AA370" s="33"/>
      <c r="AB370" s="33"/>
      <c r="AC370" s="33"/>
      <c r="AD370" s="33"/>
      <c r="AE370" s="33"/>
      <c r="AR370" s="158" t="s">
        <v>134</v>
      </c>
      <c r="AT370" s="158" t="s">
        <v>130</v>
      </c>
      <c r="AU370" s="158" t="s">
        <v>88</v>
      </c>
      <c r="AY370" s="18" t="s">
        <v>127</v>
      </c>
      <c r="BE370" s="159">
        <f>IF(N370="základní",J370,0)</f>
        <v>0</v>
      </c>
      <c r="BF370" s="159">
        <f>IF(N370="snížená",J370,0)</f>
        <v>0</v>
      </c>
      <c r="BG370" s="159">
        <f>IF(N370="zákl. přenesená",J370,0)</f>
        <v>0</v>
      </c>
      <c r="BH370" s="159">
        <f>IF(N370="sníž. přenesená",J370,0)</f>
        <v>0</v>
      </c>
      <c r="BI370" s="159">
        <f>IF(N370="nulová",J370,0)</f>
        <v>0</v>
      </c>
      <c r="BJ370" s="18" t="s">
        <v>86</v>
      </c>
      <c r="BK370" s="159">
        <f>ROUND(I370*H370,2)</f>
        <v>0</v>
      </c>
      <c r="BL370" s="18" t="s">
        <v>134</v>
      </c>
      <c r="BM370" s="158" t="s">
        <v>1452</v>
      </c>
    </row>
    <row r="371" spans="1:65" s="2" customFormat="1" ht="87.75">
      <c r="A371" s="33"/>
      <c r="B371" s="34"/>
      <c r="C371" s="33"/>
      <c r="D371" s="160" t="s">
        <v>136</v>
      </c>
      <c r="E371" s="33"/>
      <c r="F371" s="161" t="s">
        <v>1453</v>
      </c>
      <c r="G371" s="33"/>
      <c r="H371" s="33"/>
      <c r="I371" s="162"/>
      <c r="J371" s="33"/>
      <c r="K371" s="33"/>
      <c r="L371" s="34"/>
      <c r="M371" s="163"/>
      <c r="N371" s="164"/>
      <c r="O371" s="59"/>
      <c r="P371" s="59"/>
      <c r="Q371" s="59"/>
      <c r="R371" s="59"/>
      <c r="S371" s="59"/>
      <c r="T371" s="60"/>
      <c r="U371" s="33"/>
      <c r="V371" s="33"/>
      <c r="W371" s="33"/>
      <c r="X371" s="33"/>
      <c r="Y371" s="33"/>
      <c r="Z371" s="33"/>
      <c r="AA371" s="33"/>
      <c r="AB371" s="33"/>
      <c r="AC371" s="33"/>
      <c r="AD371" s="33"/>
      <c r="AE371" s="33"/>
      <c r="AT371" s="18" t="s">
        <v>136</v>
      </c>
      <c r="AU371" s="18" t="s">
        <v>88</v>
      </c>
    </row>
    <row r="372" spans="1:65" s="2" customFormat="1" ht="19.5">
      <c r="A372" s="33"/>
      <c r="B372" s="34"/>
      <c r="C372" s="33"/>
      <c r="D372" s="160" t="s">
        <v>470</v>
      </c>
      <c r="E372" s="33"/>
      <c r="F372" s="180" t="s">
        <v>557</v>
      </c>
      <c r="G372" s="33"/>
      <c r="H372" s="33"/>
      <c r="I372" s="162"/>
      <c r="J372" s="33"/>
      <c r="K372" s="33"/>
      <c r="L372" s="34"/>
      <c r="M372" s="163"/>
      <c r="N372" s="164"/>
      <c r="O372" s="59"/>
      <c r="P372" s="59"/>
      <c r="Q372" s="59"/>
      <c r="R372" s="59"/>
      <c r="S372" s="59"/>
      <c r="T372" s="60"/>
      <c r="U372" s="33"/>
      <c r="V372" s="33"/>
      <c r="W372" s="33"/>
      <c r="X372" s="33"/>
      <c r="Y372" s="33"/>
      <c r="Z372" s="33"/>
      <c r="AA372" s="33"/>
      <c r="AB372" s="33"/>
      <c r="AC372" s="33"/>
      <c r="AD372" s="33"/>
      <c r="AE372" s="33"/>
      <c r="AT372" s="18" t="s">
        <v>470</v>
      </c>
      <c r="AU372" s="18" t="s">
        <v>88</v>
      </c>
    </row>
    <row r="373" spans="1:65" s="13" customFormat="1">
      <c r="B373" s="181"/>
      <c r="D373" s="160" t="s">
        <v>472</v>
      </c>
      <c r="E373" s="182" t="s">
        <v>1</v>
      </c>
      <c r="F373" s="183" t="s">
        <v>1454</v>
      </c>
      <c r="H373" s="184">
        <v>193.3</v>
      </c>
      <c r="I373" s="185"/>
      <c r="L373" s="181"/>
      <c r="M373" s="186"/>
      <c r="N373" s="187"/>
      <c r="O373" s="187"/>
      <c r="P373" s="187"/>
      <c r="Q373" s="187"/>
      <c r="R373" s="187"/>
      <c r="S373" s="187"/>
      <c r="T373" s="188"/>
      <c r="AT373" s="182" t="s">
        <v>472</v>
      </c>
      <c r="AU373" s="182" t="s">
        <v>88</v>
      </c>
      <c r="AV373" s="13" t="s">
        <v>88</v>
      </c>
      <c r="AW373" s="13" t="s">
        <v>35</v>
      </c>
      <c r="AX373" s="13" t="s">
        <v>86</v>
      </c>
      <c r="AY373" s="182" t="s">
        <v>127</v>
      </c>
    </row>
    <row r="374" spans="1:65" s="2" customFormat="1" ht="24.2" customHeight="1">
      <c r="A374" s="33"/>
      <c r="B374" s="145"/>
      <c r="C374" s="146" t="s">
        <v>306</v>
      </c>
      <c r="D374" s="146" t="s">
        <v>130</v>
      </c>
      <c r="E374" s="147" t="s">
        <v>758</v>
      </c>
      <c r="F374" s="148" t="s">
        <v>759</v>
      </c>
      <c r="G374" s="149" t="s">
        <v>147</v>
      </c>
      <c r="H374" s="150">
        <v>49.85</v>
      </c>
      <c r="I374" s="151"/>
      <c r="J374" s="152">
        <f>ROUND(I374*H374,2)</f>
        <v>0</v>
      </c>
      <c r="K374" s="153"/>
      <c r="L374" s="34"/>
      <c r="M374" s="154" t="s">
        <v>1</v>
      </c>
      <c r="N374" s="155" t="s">
        <v>43</v>
      </c>
      <c r="O374" s="59"/>
      <c r="P374" s="156">
        <f>O374*H374</f>
        <v>0</v>
      </c>
      <c r="Q374" s="156">
        <v>0</v>
      </c>
      <c r="R374" s="156">
        <f>Q374*H374</f>
        <v>0</v>
      </c>
      <c r="S374" s="156">
        <v>0</v>
      </c>
      <c r="T374" s="157">
        <f>S374*H374</f>
        <v>0</v>
      </c>
      <c r="U374" s="33"/>
      <c r="V374" s="33"/>
      <c r="W374" s="33"/>
      <c r="X374" s="33"/>
      <c r="Y374" s="33"/>
      <c r="Z374" s="33"/>
      <c r="AA374" s="33"/>
      <c r="AB374" s="33"/>
      <c r="AC374" s="33"/>
      <c r="AD374" s="33"/>
      <c r="AE374" s="33"/>
      <c r="AR374" s="158" t="s">
        <v>134</v>
      </c>
      <c r="AT374" s="158" t="s">
        <v>130</v>
      </c>
      <c r="AU374" s="158" t="s">
        <v>88</v>
      </c>
      <c r="AY374" s="18" t="s">
        <v>127</v>
      </c>
      <c r="BE374" s="159">
        <f>IF(N374="základní",J374,0)</f>
        <v>0</v>
      </c>
      <c r="BF374" s="159">
        <f>IF(N374="snížená",J374,0)</f>
        <v>0</v>
      </c>
      <c r="BG374" s="159">
        <f>IF(N374="zákl. přenesená",J374,0)</f>
        <v>0</v>
      </c>
      <c r="BH374" s="159">
        <f>IF(N374="sníž. přenesená",J374,0)</f>
        <v>0</v>
      </c>
      <c r="BI374" s="159">
        <f>IF(N374="nulová",J374,0)</f>
        <v>0</v>
      </c>
      <c r="BJ374" s="18" t="s">
        <v>86</v>
      </c>
      <c r="BK374" s="159">
        <f>ROUND(I374*H374,2)</f>
        <v>0</v>
      </c>
      <c r="BL374" s="18" t="s">
        <v>134</v>
      </c>
      <c r="BM374" s="158" t="s">
        <v>1455</v>
      </c>
    </row>
    <row r="375" spans="1:65" s="2" customFormat="1" ht="48.75">
      <c r="A375" s="33"/>
      <c r="B375" s="34"/>
      <c r="C375" s="33"/>
      <c r="D375" s="160" t="s">
        <v>136</v>
      </c>
      <c r="E375" s="33"/>
      <c r="F375" s="161" t="s">
        <v>1456</v>
      </c>
      <c r="G375" s="33"/>
      <c r="H375" s="33"/>
      <c r="I375" s="162"/>
      <c r="J375" s="33"/>
      <c r="K375" s="33"/>
      <c r="L375" s="34"/>
      <c r="M375" s="163"/>
      <c r="N375" s="164"/>
      <c r="O375" s="59"/>
      <c r="P375" s="59"/>
      <c r="Q375" s="59"/>
      <c r="R375" s="59"/>
      <c r="S375" s="59"/>
      <c r="T375" s="60"/>
      <c r="U375" s="33"/>
      <c r="V375" s="33"/>
      <c r="W375" s="33"/>
      <c r="X375" s="33"/>
      <c r="Y375" s="33"/>
      <c r="Z375" s="33"/>
      <c r="AA375" s="33"/>
      <c r="AB375" s="33"/>
      <c r="AC375" s="33"/>
      <c r="AD375" s="33"/>
      <c r="AE375" s="33"/>
      <c r="AT375" s="18" t="s">
        <v>136</v>
      </c>
      <c r="AU375" s="18" t="s">
        <v>88</v>
      </c>
    </row>
    <row r="376" spans="1:65" s="2" customFormat="1" ht="19.5">
      <c r="A376" s="33"/>
      <c r="B376" s="34"/>
      <c r="C376" s="33"/>
      <c r="D376" s="160" t="s">
        <v>470</v>
      </c>
      <c r="E376" s="33"/>
      <c r="F376" s="180" t="s">
        <v>557</v>
      </c>
      <c r="G376" s="33"/>
      <c r="H376" s="33"/>
      <c r="I376" s="162"/>
      <c r="J376" s="33"/>
      <c r="K376" s="33"/>
      <c r="L376" s="34"/>
      <c r="M376" s="163"/>
      <c r="N376" s="164"/>
      <c r="O376" s="59"/>
      <c r="P376" s="59"/>
      <c r="Q376" s="59"/>
      <c r="R376" s="59"/>
      <c r="S376" s="59"/>
      <c r="T376" s="60"/>
      <c r="U376" s="33"/>
      <c r="V376" s="33"/>
      <c r="W376" s="33"/>
      <c r="X376" s="33"/>
      <c r="Y376" s="33"/>
      <c r="Z376" s="33"/>
      <c r="AA376" s="33"/>
      <c r="AB376" s="33"/>
      <c r="AC376" s="33"/>
      <c r="AD376" s="33"/>
      <c r="AE376" s="33"/>
      <c r="AT376" s="18" t="s">
        <v>470</v>
      </c>
      <c r="AU376" s="18" t="s">
        <v>88</v>
      </c>
    </row>
    <row r="377" spans="1:65" s="13" customFormat="1">
      <c r="B377" s="181"/>
      <c r="D377" s="160" t="s">
        <v>472</v>
      </c>
      <c r="E377" s="182" t="s">
        <v>1</v>
      </c>
      <c r="F377" s="183" t="s">
        <v>1457</v>
      </c>
      <c r="H377" s="184">
        <v>49.85</v>
      </c>
      <c r="I377" s="185"/>
      <c r="L377" s="181"/>
      <c r="M377" s="186"/>
      <c r="N377" s="187"/>
      <c r="O377" s="187"/>
      <c r="P377" s="187"/>
      <c r="Q377" s="187"/>
      <c r="R377" s="187"/>
      <c r="S377" s="187"/>
      <c r="T377" s="188"/>
      <c r="AT377" s="182" t="s">
        <v>472</v>
      </c>
      <c r="AU377" s="182" t="s">
        <v>88</v>
      </c>
      <c r="AV377" s="13" t="s">
        <v>88</v>
      </c>
      <c r="AW377" s="13" t="s">
        <v>35</v>
      </c>
      <c r="AX377" s="13" t="s">
        <v>86</v>
      </c>
      <c r="AY377" s="182" t="s">
        <v>127</v>
      </c>
    </row>
    <row r="378" spans="1:65" s="2" customFormat="1" ht="24.2" customHeight="1">
      <c r="A378" s="33"/>
      <c r="B378" s="145"/>
      <c r="C378" s="146" t="s">
        <v>311</v>
      </c>
      <c r="D378" s="146" t="s">
        <v>130</v>
      </c>
      <c r="E378" s="147" t="s">
        <v>764</v>
      </c>
      <c r="F378" s="148" t="s">
        <v>765</v>
      </c>
      <c r="G378" s="149" t="s">
        <v>147</v>
      </c>
      <c r="H378" s="150">
        <v>388.36</v>
      </c>
      <c r="I378" s="151"/>
      <c r="J378" s="152">
        <f>ROUND(I378*H378,2)</f>
        <v>0</v>
      </c>
      <c r="K378" s="153"/>
      <c r="L378" s="34"/>
      <c r="M378" s="154" t="s">
        <v>1</v>
      </c>
      <c r="N378" s="155" t="s">
        <v>43</v>
      </c>
      <c r="O378" s="59"/>
      <c r="P378" s="156">
        <f>O378*H378</f>
        <v>0</v>
      </c>
      <c r="Q378" s="156">
        <v>0</v>
      </c>
      <c r="R378" s="156">
        <f>Q378*H378</f>
        <v>0</v>
      </c>
      <c r="S378" s="156">
        <v>0</v>
      </c>
      <c r="T378" s="157">
        <f>S378*H378</f>
        <v>0</v>
      </c>
      <c r="U378" s="33"/>
      <c r="V378" s="33"/>
      <c r="W378" s="33"/>
      <c r="X378" s="33"/>
      <c r="Y378" s="33"/>
      <c r="Z378" s="33"/>
      <c r="AA378" s="33"/>
      <c r="AB378" s="33"/>
      <c r="AC378" s="33"/>
      <c r="AD378" s="33"/>
      <c r="AE378" s="33"/>
      <c r="AR378" s="158" t="s">
        <v>134</v>
      </c>
      <c r="AT378" s="158" t="s">
        <v>130</v>
      </c>
      <c r="AU378" s="158" t="s">
        <v>88</v>
      </c>
      <c r="AY378" s="18" t="s">
        <v>127</v>
      </c>
      <c r="BE378" s="159">
        <f>IF(N378="základní",J378,0)</f>
        <v>0</v>
      </c>
      <c r="BF378" s="159">
        <f>IF(N378="snížená",J378,0)</f>
        <v>0</v>
      </c>
      <c r="BG378" s="159">
        <f>IF(N378="zákl. přenesená",J378,0)</f>
        <v>0</v>
      </c>
      <c r="BH378" s="159">
        <f>IF(N378="sníž. přenesená",J378,0)</f>
        <v>0</v>
      </c>
      <c r="BI378" s="159">
        <f>IF(N378="nulová",J378,0)</f>
        <v>0</v>
      </c>
      <c r="BJ378" s="18" t="s">
        <v>86</v>
      </c>
      <c r="BK378" s="159">
        <f>ROUND(I378*H378,2)</f>
        <v>0</v>
      </c>
      <c r="BL378" s="18" t="s">
        <v>134</v>
      </c>
      <c r="BM378" s="158" t="s">
        <v>1458</v>
      </c>
    </row>
    <row r="379" spans="1:65" s="2" customFormat="1" ht="48.75">
      <c r="A379" s="33"/>
      <c r="B379" s="34"/>
      <c r="C379" s="33"/>
      <c r="D379" s="160" t="s">
        <v>136</v>
      </c>
      <c r="E379" s="33"/>
      <c r="F379" s="161" t="s">
        <v>767</v>
      </c>
      <c r="G379" s="33"/>
      <c r="H379" s="33"/>
      <c r="I379" s="162"/>
      <c r="J379" s="33"/>
      <c r="K379" s="33"/>
      <c r="L379" s="34"/>
      <c r="M379" s="163"/>
      <c r="N379" s="164"/>
      <c r="O379" s="59"/>
      <c r="P379" s="59"/>
      <c r="Q379" s="59"/>
      <c r="R379" s="59"/>
      <c r="S379" s="59"/>
      <c r="T379" s="60"/>
      <c r="U379" s="33"/>
      <c r="V379" s="33"/>
      <c r="W379" s="33"/>
      <c r="X379" s="33"/>
      <c r="Y379" s="33"/>
      <c r="Z379" s="33"/>
      <c r="AA379" s="33"/>
      <c r="AB379" s="33"/>
      <c r="AC379" s="33"/>
      <c r="AD379" s="33"/>
      <c r="AE379" s="33"/>
      <c r="AT379" s="18" t="s">
        <v>136</v>
      </c>
      <c r="AU379" s="18" t="s">
        <v>88</v>
      </c>
    </row>
    <row r="380" spans="1:65" s="2" customFormat="1" ht="19.5">
      <c r="A380" s="33"/>
      <c r="B380" s="34"/>
      <c r="C380" s="33"/>
      <c r="D380" s="160" t="s">
        <v>470</v>
      </c>
      <c r="E380" s="33"/>
      <c r="F380" s="180" t="s">
        <v>557</v>
      </c>
      <c r="G380" s="33"/>
      <c r="H380" s="33"/>
      <c r="I380" s="162"/>
      <c r="J380" s="33"/>
      <c r="K380" s="33"/>
      <c r="L380" s="34"/>
      <c r="M380" s="163"/>
      <c r="N380" s="164"/>
      <c r="O380" s="59"/>
      <c r="P380" s="59"/>
      <c r="Q380" s="59"/>
      <c r="R380" s="59"/>
      <c r="S380" s="59"/>
      <c r="T380" s="60"/>
      <c r="U380" s="33"/>
      <c r="V380" s="33"/>
      <c r="W380" s="33"/>
      <c r="X380" s="33"/>
      <c r="Y380" s="33"/>
      <c r="Z380" s="33"/>
      <c r="AA380" s="33"/>
      <c r="AB380" s="33"/>
      <c r="AC380" s="33"/>
      <c r="AD380" s="33"/>
      <c r="AE380" s="33"/>
      <c r="AT380" s="18" t="s">
        <v>470</v>
      </c>
      <c r="AU380" s="18" t="s">
        <v>88</v>
      </c>
    </row>
    <row r="381" spans="1:65" s="13" customFormat="1">
      <c r="B381" s="181"/>
      <c r="D381" s="160" t="s">
        <v>472</v>
      </c>
      <c r="E381" s="182" t="s">
        <v>1</v>
      </c>
      <c r="F381" s="183" t="s">
        <v>1459</v>
      </c>
      <c r="H381" s="184">
        <v>388.36</v>
      </c>
      <c r="I381" s="185"/>
      <c r="L381" s="181"/>
      <c r="M381" s="186"/>
      <c r="N381" s="187"/>
      <c r="O381" s="187"/>
      <c r="P381" s="187"/>
      <c r="Q381" s="187"/>
      <c r="R381" s="187"/>
      <c r="S381" s="187"/>
      <c r="T381" s="188"/>
      <c r="AT381" s="182" t="s">
        <v>472</v>
      </c>
      <c r="AU381" s="182" t="s">
        <v>88</v>
      </c>
      <c r="AV381" s="13" t="s">
        <v>88</v>
      </c>
      <c r="AW381" s="13" t="s">
        <v>35</v>
      </c>
      <c r="AX381" s="13" t="s">
        <v>86</v>
      </c>
      <c r="AY381" s="182" t="s">
        <v>127</v>
      </c>
    </row>
    <row r="382" spans="1:65" s="2" customFormat="1" ht="24.2" customHeight="1">
      <c r="A382" s="33"/>
      <c r="B382" s="145"/>
      <c r="C382" s="146" t="s">
        <v>316</v>
      </c>
      <c r="D382" s="146" t="s">
        <v>130</v>
      </c>
      <c r="E382" s="147" t="s">
        <v>771</v>
      </c>
      <c r="F382" s="148" t="s">
        <v>772</v>
      </c>
      <c r="G382" s="149" t="s">
        <v>147</v>
      </c>
      <c r="H382" s="150">
        <v>99.7</v>
      </c>
      <c r="I382" s="151"/>
      <c r="J382" s="152">
        <f>ROUND(I382*H382,2)</f>
        <v>0</v>
      </c>
      <c r="K382" s="153"/>
      <c r="L382" s="34"/>
      <c r="M382" s="154" t="s">
        <v>1</v>
      </c>
      <c r="N382" s="155" t="s">
        <v>43</v>
      </c>
      <c r="O382" s="59"/>
      <c r="P382" s="156">
        <f>O382*H382</f>
        <v>0</v>
      </c>
      <c r="Q382" s="156">
        <v>0</v>
      </c>
      <c r="R382" s="156">
        <f>Q382*H382</f>
        <v>0</v>
      </c>
      <c r="S382" s="156">
        <v>0</v>
      </c>
      <c r="T382" s="157">
        <f>S382*H382</f>
        <v>0</v>
      </c>
      <c r="U382" s="33"/>
      <c r="V382" s="33"/>
      <c r="W382" s="33"/>
      <c r="X382" s="33"/>
      <c r="Y382" s="33"/>
      <c r="Z382" s="33"/>
      <c r="AA382" s="33"/>
      <c r="AB382" s="33"/>
      <c r="AC382" s="33"/>
      <c r="AD382" s="33"/>
      <c r="AE382" s="33"/>
      <c r="AR382" s="158" t="s">
        <v>134</v>
      </c>
      <c r="AT382" s="158" t="s">
        <v>130</v>
      </c>
      <c r="AU382" s="158" t="s">
        <v>88</v>
      </c>
      <c r="AY382" s="18" t="s">
        <v>127</v>
      </c>
      <c r="BE382" s="159">
        <f>IF(N382="základní",J382,0)</f>
        <v>0</v>
      </c>
      <c r="BF382" s="159">
        <f>IF(N382="snížená",J382,0)</f>
        <v>0</v>
      </c>
      <c r="BG382" s="159">
        <f>IF(N382="zákl. přenesená",J382,0)</f>
        <v>0</v>
      </c>
      <c r="BH382" s="159">
        <f>IF(N382="sníž. přenesená",J382,0)</f>
        <v>0</v>
      </c>
      <c r="BI382" s="159">
        <f>IF(N382="nulová",J382,0)</f>
        <v>0</v>
      </c>
      <c r="BJ382" s="18" t="s">
        <v>86</v>
      </c>
      <c r="BK382" s="159">
        <f>ROUND(I382*H382,2)</f>
        <v>0</v>
      </c>
      <c r="BL382" s="18" t="s">
        <v>134</v>
      </c>
      <c r="BM382" s="158" t="s">
        <v>1460</v>
      </c>
    </row>
    <row r="383" spans="1:65" s="2" customFormat="1" ht="48.75">
      <c r="A383" s="33"/>
      <c r="B383" s="34"/>
      <c r="C383" s="33"/>
      <c r="D383" s="160" t="s">
        <v>136</v>
      </c>
      <c r="E383" s="33"/>
      <c r="F383" s="161" t="s">
        <v>1461</v>
      </c>
      <c r="G383" s="33"/>
      <c r="H383" s="33"/>
      <c r="I383" s="162"/>
      <c r="J383" s="33"/>
      <c r="K383" s="33"/>
      <c r="L383" s="34"/>
      <c r="M383" s="163"/>
      <c r="N383" s="164"/>
      <c r="O383" s="59"/>
      <c r="P383" s="59"/>
      <c r="Q383" s="59"/>
      <c r="R383" s="59"/>
      <c r="S383" s="59"/>
      <c r="T383" s="60"/>
      <c r="U383" s="33"/>
      <c r="V383" s="33"/>
      <c r="W383" s="33"/>
      <c r="X383" s="33"/>
      <c r="Y383" s="33"/>
      <c r="Z383" s="33"/>
      <c r="AA383" s="33"/>
      <c r="AB383" s="33"/>
      <c r="AC383" s="33"/>
      <c r="AD383" s="33"/>
      <c r="AE383" s="33"/>
      <c r="AT383" s="18" t="s">
        <v>136</v>
      </c>
      <c r="AU383" s="18" t="s">
        <v>88</v>
      </c>
    </row>
    <row r="384" spans="1:65" s="2" customFormat="1" ht="19.5">
      <c r="A384" s="33"/>
      <c r="B384" s="34"/>
      <c r="C384" s="33"/>
      <c r="D384" s="160" t="s">
        <v>470</v>
      </c>
      <c r="E384" s="33"/>
      <c r="F384" s="180" t="s">
        <v>557</v>
      </c>
      <c r="G384" s="33"/>
      <c r="H384" s="33"/>
      <c r="I384" s="162"/>
      <c r="J384" s="33"/>
      <c r="K384" s="33"/>
      <c r="L384" s="34"/>
      <c r="M384" s="163"/>
      <c r="N384" s="164"/>
      <c r="O384" s="59"/>
      <c r="P384" s="59"/>
      <c r="Q384" s="59"/>
      <c r="R384" s="59"/>
      <c r="S384" s="59"/>
      <c r="T384" s="60"/>
      <c r="U384" s="33"/>
      <c r="V384" s="33"/>
      <c r="W384" s="33"/>
      <c r="X384" s="33"/>
      <c r="Y384" s="33"/>
      <c r="Z384" s="33"/>
      <c r="AA384" s="33"/>
      <c r="AB384" s="33"/>
      <c r="AC384" s="33"/>
      <c r="AD384" s="33"/>
      <c r="AE384" s="33"/>
      <c r="AT384" s="18" t="s">
        <v>470</v>
      </c>
      <c r="AU384" s="18" t="s">
        <v>88</v>
      </c>
    </row>
    <row r="385" spans="1:65" s="13" customFormat="1">
      <c r="B385" s="181"/>
      <c r="D385" s="160" t="s">
        <v>472</v>
      </c>
      <c r="E385" s="182" t="s">
        <v>1</v>
      </c>
      <c r="F385" s="183" t="s">
        <v>1462</v>
      </c>
      <c r="H385" s="184">
        <v>99.7</v>
      </c>
      <c r="I385" s="185"/>
      <c r="L385" s="181"/>
      <c r="M385" s="186"/>
      <c r="N385" s="187"/>
      <c r="O385" s="187"/>
      <c r="P385" s="187"/>
      <c r="Q385" s="187"/>
      <c r="R385" s="187"/>
      <c r="S385" s="187"/>
      <c r="T385" s="188"/>
      <c r="AT385" s="182" t="s">
        <v>472</v>
      </c>
      <c r="AU385" s="182" t="s">
        <v>88</v>
      </c>
      <c r="AV385" s="13" t="s">
        <v>88</v>
      </c>
      <c r="AW385" s="13" t="s">
        <v>35</v>
      </c>
      <c r="AX385" s="13" t="s">
        <v>86</v>
      </c>
      <c r="AY385" s="182" t="s">
        <v>127</v>
      </c>
    </row>
    <row r="386" spans="1:65" s="2" customFormat="1" ht="24.2" customHeight="1">
      <c r="A386" s="33"/>
      <c r="B386" s="145"/>
      <c r="C386" s="146" t="s">
        <v>320</v>
      </c>
      <c r="D386" s="146" t="s">
        <v>130</v>
      </c>
      <c r="E386" s="147" t="s">
        <v>777</v>
      </c>
      <c r="F386" s="148" t="s">
        <v>778</v>
      </c>
      <c r="G386" s="149" t="s">
        <v>779</v>
      </c>
      <c r="H386" s="150">
        <v>92</v>
      </c>
      <c r="I386" s="151"/>
      <c r="J386" s="152">
        <f>ROUND(I386*H386,2)</f>
        <v>0</v>
      </c>
      <c r="K386" s="153"/>
      <c r="L386" s="34"/>
      <c r="M386" s="154" t="s">
        <v>1</v>
      </c>
      <c r="N386" s="155" t="s">
        <v>43</v>
      </c>
      <c r="O386" s="59"/>
      <c r="P386" s="156">
        <f>O386*H386</f>
        <v>0</v>
      </c>
      <c r="Q386" s="156">
        <v>0</v>
      </c>
      <c r="R386" s="156">
        <f>Q386*H386</f>
        <v>0</v>
      </c>
      <c r="S386" s="156">
        <v>0</v>
      </c>
      <c r="T386" s="157">
        <f>S386*H386</f>
        <v>0</v>
      </c>
      <c r="U386" s="33"/>
      <c r="V386" s="33"/>
      <c r="W386" s="33"/>
      <c r="X386" s="33"/>
      <c r="Y386" s="33"/>
      <c r="Z386" s="33"/>
      <c r="AA386" s="33"/>
      <c r="AB386" s="33"/>
      <c r="AC386" s="33"/>
      <c r="AD386" s="33"/>
      <c r="AE386" s="33"/>
      <c r="AR386" s="158" t="s">
        <v>134</v>
      </c>
      <c r="AT386" s="158" t="s">
        <v>130</v>
      </c>
      <c r="AU386" s="158" t="s">
        <v>88</v>
      </c>
      <c r="AY386" s="18" t="s">
        <v>127</v>
      </c>
      <c r="BE386" s="159">
        <f>IF(N386="základní",J386,0)</f>
        <v>0</v>
      </c>
      <c r="BF386" s="159">
        <f>IF(N386="snížená",J386,0)</f>
        <v>0</v>
      </c>
      <c r="BG386" s="159">
        <f>IF(N386="zákl. přenesená",J386,0)</f>
        <v>0</v>
      </c>
      <c r="BH386" s="159">
        <f>IF(N386="sníž. přenesená",J386,0)</f>
        <v>0</v>
      </c>
      <c r="BI386" s="159">
        <f>IF(N386="nulová",J386,0)</f>
        <v>0</v>
      </c>
      <c r="BJ386" s="18" t="s">
        <v>86</v>
      </c>
      <c r="BK386" s="159">
        <f>ROUND(I386*H386,2)</f>
        <v>0</v>
      </c>
      <c r="BL386" s="18" t="s">
        <v>134</v>
      </c>
      <c r="BM386" s="158" t="s">
        <v>1463</v>
      </c>
    </row>
    <row r="387" spans="1:65" s="2" customFormat="1" ht="68.25">
      <c r="A387" s="33"/>
      <c r="B387" s="34"/>
      <c r="C387" s="33"/>
      <c r="D387" s="160" t="s">
        <v>136</v>
      </c>
      <c r="E387" s="33"/>
      <c r="F387" s="161" t="s">
        <v>781</v>
      </c>
      <c r="G387" s="33"/>
      <c r="H387" s="33"/>
      <c r="I387" s="162"/>
      <c r="J387" s="33"/>
      <c r="K387" s="33"/>
      <c r="L387" s="34"/>
      <c r="M387" s="163"/>
      <c r="N387" s="164"/>
      <c r="O387" s="59"/>
      <c r="P387" s="59"/>
      <c r="Q387" s="59"/>
      <c r="R387" s="59"/>
      <c r="S387" s="59"/>
      <c r="T387" s="60"/>
      <c r="U387" s="33"/>
      <c r="V387" s="33"/>
      <c r="W387" s="33"/>
      <c r="X387" s="33"/>
      <c r="Y387" s="33"/>
      <c r="Z387" s="33"/>
      <c r="AA387" s="33"/>
      <c r="AB387" s="33"/>
      <c r="AC387" s="33"/>
      <c r="AD387" s="33"/>
      <c r="AE387" s="33"/>
      <c r="AT387" s="18" t="s">
        <v>136</v>
      </c>
      <c r="AU387" s="18" t="s">
        <v>88</v>
      </c>
    </row>
    <row r="388" spans="1:65" s="2" customFormat="1" ht="24.2" customHeight="1">
      <c r="A388" s="33"/>
      <c r="B388" s="145"/>
      <c r="C388" s="146" t="s">
        <v>325</v>
      </c>
      <c r="D388" s="146" t="s">
        <v>130</v>
      </c>
      <c r="E388" s="147" t="s">
        <v>783</v>
      </c>
      <c r="F388" s="148" t="s">
        <v>784</v>
      </c>
      <c r="G388" s="149" t="s">
        <v>779</v>
      </c>
      <c r="H388" s="150">
        <v>12</v>
      </c>
      <c r="I388" s="151"/>
      <c r="J388" s="152">
        <f>ROUND(I388*H388,2)</f>
        <v>0</v>
      </c>
      <c r="K388" s="153"/>
      <c r="L388" s="34"/>
      <c r="M388" s="154" t="s">
        <v>1</v>
      </c>
      <c r="N388" s="155" t="s">
        <v>43</v>
      </c>
      <c r="O388" s="59"/>
      <c r="P388" s="156">
        <f>O388*H388</f>
        <v>0</v>
      </c>
      <c r="Q388" s="156">
        <v>0</v>
      </c>
      <c r="R388" s="156">
        <f>Q388*H388</f>
        <v>0</v>
      </c>
      <c r="S388" s="156">
        <v>0</v>
      </c>
      <c r="T388" s="157">
        <f>S388*H388</f>
        <v>0</v>
      </c>
      <c r="U388" s="33"/>
      <c r="V388" s="33"/>
      <c r="W388" s="33"/>
      <c r="X388" s="33"/>
      <c r="Y388" s="33"/>
      <c r="Z388" s="33"/>
      <c r="AA388" s="33"/>
      <c r="AB388" s="33"/>
      <c r="AC388" s="33"/>
      <c r="AD388" s="33"/>
      <c r="AE388" s="33"/>
      <c r="AR388" s="158" t="s">
        <v>134</v>
      </c>
      <c r="AT388" s="158" t="s">
        <v>130</v>
      </c>
      <c r="AU388" s="158" t="s">
        <v>88</v>
      </c>
      <c r="AY388" s="18" t="s">
        <v>127</v>
      </c>
      <c r="BE388" s="159">
        <f>IF(N388="základní",J388,0)</f>
        <v>0</v>
      </c>
      <c r="BF388" s="159">
        <f>IF(N388="snížená",J388,0)</f>
        <v>0</v>
      </c>
      <c r="BG388" s="159">
        <f>IF(N388="zákl. přenesená",J388,0)</f>
        <v>0</v>
      </c>
      <c r="BH388" s="159">
        <f>IF(N388="sníž. přenesená",J388,0)</f>
        <v>0</v>
      </c>
      <c r="BI388" s="159">
        <f>IF(N388="nulová",J388,0)</f>
        <v>0</v>
      </c>
      <c r="BJ388" s="18" t="s">
        <v>86</v>
      </c>
      <c r="BK388" s="159">
        <f>ROUND(I388*H388,2)</f>
        <v>0</v>
      </c>
      <c r="BL388" s="18" t="s">
        <v>134</v>
      </c>
      <c r="BM388" s="158" t="s">
        <v>1464</v>
      </c>
    </row>
    <row r="389" spans="1:65" s="2" customFormat="1" ht="58.5">
      <c r="A389" s="33"/>
      <c r="B389" s="34"/>
      <c r="C389" s="33"/>
      <c r="D389" s="160" t="s">
        <v>136</v>
      </c>
      <c r="E389" s="33"/>
      <c r="F389" s="161" t="s">
        <v>786</v>
      </c>
      <c r="G389" s="33"/>
      <c r="H389" s="33"/>
      <c r="I389" s="162"/>
      <c r="J389" s="33"/>
      <c r="K389" s="33"/>
      <c r="L389" s="34"/>
      <c r="M389" s="163"/>
      <c r="N389" s="164"/>
      <c r="O389" s="59"/>
      <c r="P389" s="59"/>
      <c r="Q389" s="59"/>
      <c r="R389" s="59"/>
      <c r="S389" s="59"/>
      <c r="T389" s="60"/>
      <c r="U389" s="33"/>
      <c r="V389" s="33"/>
      <c r="W389" s="33"/>
      <c r="X389" s="33"/>
      <c r="Y389" s="33"/>
      <c r="Z389" s="33"/>
      <c r="AA389" s="33"/>
      <c r="AB389" s="33"/>
      <c r="AC389" s="33"/>
      <c r="AD389" s="33"/>
      <c r="AE389" s="33"/>
      <c r="AT389" s="18" t="s">
        <v>136</v>
      </c>
      <c r="AU389" s="18" t="s">
        <v>88</v>
      </c>
    </row>
    <row r="390" spans="1:65" s="2" customFormat="1" ht="37.9" customHeight="1">
      <c r="A390" s="33"/>
      <c r="B390" s="145"/>
      <c r="C390" s="146" t="s">
        <v>330</v>
      </c>
      <c r="D390" s="146" t="s">
        <v>130</v>
      </c>
      <c r="E390" s="147" t="s">
        <v>1465</v>
      </c>
      <c r="F390" s="148" t="s">
        <v>1466</v>
      </c>
      <c r="G390" s="149" t="s">
        <v>147</v>
      </c>
      <c r="H390" s="150">
        <v>691.88</v>
      </c>
      <c r="I390" s="151"/>
      <c r="J390" s="152">
        <f>ROUND(I390*H390,2)</f>
        <v>0</v>
      </c>
      <c r="K390" s="153"/>
      <c r="L390" s="34"/>
      <c r="M390" s="154" t="s">
        <v>1</v>
      </c>
      <c r="N390" s="155" t="s">
        <v>43</v>
      </c>
      <c r="O390" s="59"/>
      <c r="P390" s="156">
        <f>O390*H390</f>
        <v>0</v>
      </c>
      <c r="Q390" s="156">
        <v>0</v>
      </c>
      <c r="R390" s="156">
        <f>Q390*H390</f>
        <v>0</v>
      </c>
      <c r="S390" s="156">
        <v>0</v>
      </c>
      <c r="T390" s="157">
        <f>S390*H390</f>
        <v>0</v>
      </c>
      <c r="U390" s="33"/>
      <c r="V390" s="33"/>
      <c r="W390" s="33"/>
      <c r="X390" s="33"/>
      <c r="Y390" s="33"/>
      <c r="Z390" s="33"/>
      <c r="AA390" s="33"/>
      <c r="AB390" s="33"/>
      <c r="AC390" s="33"/>
      <c r="AD390" s="33"/>
      <c r="AE390" s="33"/>
      <c r="AR390" s="158" t="s">
        <v>134</v>
      </c>
      <c r="AT390" s="158" t="s">
        <v>130</v>
      </c>
      <c r="AU390" s="158" t="s">
        <v>88</v>
      </c>
      <c r="AY390" s="18" t="s">
        <v>127</v>
      </c>
      <c r="BE390" s="159">
        <f>IF(N390="základní",J390,0)</f>
        <v>0</v>
      </c>
      <c r="BF390" s="159">
        <f>IF(N390="snížená",J390,0)</f>
        <v>0</v>
      </c>
      <c r="BG390" s="159">
        <f>IF(N390="zákl. přenesená",J390,0)</f>
        <v>0</v>
      </c>
      <c r="BH390" s="159">
        <f>IF(N390="sníž. přenesená",J390,0)</f>
        <v>0</v>
      </c>
      <c r="BI390" s="159">
        <f>IF(N390="nulová",J390,0)</f>
        <v>0</v>
      </c>
      <c r="BJ390" s="18" t="s">
        <v>86</v>
      </c>
      <c r="BK390" s="159">
        <f>ROUND(I390*H390,2)</f>
        <v>0</v>
      </c>
      <c r="BL390" s="18" t="s">
        <v>134</v>
      </c>
      <c r="BM390" s="158" t="s">
        <v>1467</v>
      </c>
    </row>
    <row r="391" spans="1:65" s="2" customFormat="1" ht="58.5">
      <c r="A391" s="33"/>
      <c r="B391" s="34"/>
      <c r="C391" s="33"/>
      <c r="D391" s="160" t="s">
        <v>136</v>
      </c>
      <c r="E391" s="33"/>
      <c r="F391" s="161" t="s">
        <v>1468</v>
      </c>
      <c r="G391" s="33"/>
      <c r="H391" s="33"/>
      <c r="I391" s="162"/>
      <c r="J391" s="33"/>
      <c r="K391" s="33"/>
      <c r="L391" s="34"/>
      <c r="M391" s="163"/>
      <c r="N391" s="164"/>
      <c r="O391" s="59"/>
      <c r="P391" s="59"/>
      <c r="Q391" s="59"/>
      <c r="R391" s="59"/>
      <c r="S391" s="59"/>
      <c r="T391" s="60"/>
      <c r="U391" s="33"/>
      <c r="V391" s="33"/>
      <c r="W391" s="33"/>
      <c r="X391" s="33"/>
      <c r="Y391" s="33"/>
      <c r="Z391" s="33"/>
      <c r="AA391" s="33"/>
      <c r="AB391" s="33"/>
      <c r="AC391" s="33"/>
      <c r="AD391" s="33"/>
      <c r="AE391" s="33"/>
      <c r="AT391" s="18" t="s">
        <v>136</v>
      </c>
      <c r="AU391" s="18" t="s">
        <v>88</v>
      </c>
    </row>
    <row r="392" spans="1:65" s="2" customFormat="1" ht="19.5">
      <c r="A392" s="33"/>
      <c r="B392" s="34"/>
      <c r="C392" s="33"/>
      <c r="D392" s="160" t="s">
        <v>470</v>
      </c>
      <c r="E392" s="33"/>
      <c r="F392" s="180" t="s">
        <v>724</v>
      </c>
      <c r="G392" s="33"/>
      <c r="H392" s="33"/>
      <c r="I392" s="162"/>
      <c r="J392" s="33"/>
      <c r="K392" s="33"/>
      <c r="L392" s="34"/>
      <c r="M392" s="163"/>
      <c r="N392" s="164"/>
      <c r="O392" s="59"/>
      <c r="P392" s="59"/>
      <c r="Q392" s="59"/>
      <c r="R392" s="59"/>
      <c r="S392" s="59"/>
      <c r="T392" s="60"/>
      <c r="U392" s="33"/>
      <c r="V392" s="33"/>
      <c r="W392" s="33"/>
      <c r="X392" s="33"/>
      <c r="Y392" s="33"/>
      <c r="Z392" s="33"/>
      <c r="AA392" s="33"/>
      <c r="AB392" s="33"/>
      <c r="AC392" s="33"/>
      <c r="AD392" s="33"/>
      <c r="AE392" s="33"/>
      <c r="AT392" s="18" t="s">
        <v>470</v>
      </c>
      <c r="AU392" s="18" t="s">
        <v>88</v>
      </c>
    </row>
    <row r="393" spans="1:65" s="13" customFormat="1">
      <c r="B393" s="181"/>
      <c r="D393" s="160" t="s">
        <v>472</v>
      </c>
      <c r="E393" s="182" t="s">
        <v>1</v>
      </c>
      <c r="F393" s="183" t="s">
        <v>1469</v>
      </c>
      <c r="H393" s="184">
        <v>691.88</v>
      </c>
      <c r="I393" s="185"/>
      <c r="L393" s="181"/>
      <c r="M393" s="186"/>
      <c r="N393" s="187"/>
      <c r="O393" s="187"/>
      <c r="P393" s="187"/>
      <c r="Q393" s="187"/>
      <c r="R393" s="187"/>
      <c r="S393" s="187"/>
      <c r="T393" s="188"/>
      <c r="AT393" s="182" t="s">
        <v>472</v>
      </c>
      <c r="AU393" s="182" t="s">
        <v>88</v>
      </c>
      <c r="AV393" s="13" t="s">
        <v>88</v>
      </c>
      <c r="AW393" s="13" t="s">
        <v>35</v>
      </c>
      <c r="AX393" s="13" t="s">
        <v>86</v>
      </c>
      <c r="AY393" s="182" t="s">
        <v>127</v>
      </c>
    </row>
    <row r="394" spans="1:65" s="2" customFormat="1" ht="37.9" customHeight="1">
      <c r="A394" s="33"/>
      <c r="B394" s="145"/>
      <c r="C394" s="146" t="s">
        <v>334</v>
      </c>
      <c r="D394" s="146" t="s">
        <v>130</v>
      </c>
      <c r="E394" s="147" t="s">
        <v>793</v>
      </c>
      <c r="F394" s="148" t="s">
        <v>794</v>
      </c>
      <c r="G394" s="149" t="s">
        <v>147</v>
      </c>
      <c r="H394" s="150">
        <v>152.202</v>
      </c>
      <c r="I394" s="151"/>
      <c r="J394" s="152">
        <f>ROUND(I394*H394,2)</f>
        <v>0</v>
      </c>
      <c r="K394" s="153"/>
      <c r="L394" s="34"/>
      <c r="M394" s="154" t="s">
        <v>1</v>
      </c>
      <c r="N394" s="155" t="s">
        <v>43</v>
      </c>
      <c r="O394" s="59"/>
      <c r="P394" s="156">
        <f>O394*H394</f>
        <v>0</v>
      </c>
      <c r="Q394" s="156">
        <v>0</v>
      </c>
      <c r="R394" s="156">
        <f>Q394*H394</f>
        <v>0</v>
      </c>
      <c r="S394" s="156">
        <v>0</v>
      </c>
      <c r="T394" s="157">
        <f>S394*H394</f>
        <v>0</v>
      </c>
      <c r="U394" s="33"/>
      <c r="V394" s="33"/>
      <c r="W394" s="33"/>
      <c r="X394" s="33"/>
      <c r="Y394" s="33"/>
      <c r="Z394" s="33"/>
      <c r="AA394" s="33"/>
      <c r="AB394" s="33"/>
      <c r="AC394" s="33"/>
      <c r="AD394" s="33"/>
      <c r="AE394" s="33"/>
      <c r="AR394" s="158" t="s">
        <v>134</v>
      </c>
      <c r="AT394" s="158" t="s">
        <v>130</v>
      </c>
      <c r="AU394" s="158" t="s">
        <v>88</v>
      </c>
      <c r="AY394" s="18" t="s">
        <v>127</v>
      </c>
      <c r="BE394" s="159">
        <f>IF(N394="základní",J394,0)</f>
        <v>0</v>
      </c>
      <c r="BF394" s="159">
        <f>IF(N394="snížená",J394,0)</f>
        <v>0</v>
      </c>
      <c r="BG394" s="159">
        <f>IF(N394="zákl. přenesená",J394,0)</f>
        <v>0</v>
      </c>
      <c r="BH394" s="159">
        <f>IF(N394="sníž. přenesená",J394,0)</f>
        <v>0</v>
      </c>
      <c r="BI394" s="159">
        <f>IF(N394="nulová",J394,0)</f>
        <v>0</v>
      </c>
      <c r="BJ394" s="18" t="s">
        <v>86</v>
      </c>
      <c r="BK394" s="159">
        <f>ROUND(I394*H394,2)</f>
        <v>0</v>
      </c>
      <c r="BL394" s="18" t="s">
        <v>134</v>
      </c>
      <c r="BM394" s="158" t="s">
        <v>1470</v>
      </c>
    </row>
    <row r="395" spans="1:65" s="2" customFormat="1" ht="48.75">
      <c r="A395" s="33"/>
      <c r="B395" s="34"/>
      <c r="C395" s="33"/>
      <c r="D395" s="160" t="s">
        <v>136</v>
      </c>
      <c r="E395" s="33"/>
      <c r="F395" s="161" t="s">
        <v>796</v>
      </c>
      <c r="G395" s="33"/>
      <c r="H395" s="33"/>
      <c r="I395" s="162"/>
      <c r="J395" s="33"/>
      <c r="K395" s="33"/>
      <c r="L395" s="34"/>
      <c r="M395" s="163"/>
      <c r="N395" s="164"/>
      <c r="O395" s="59"/>
      <c r="P395" s="59"/>
      <c r="Q395" s="59"/>
      <c r="R395" s="59"/>
      <c r="S395" s="59"/>
      <c r="T395" s="60"/>
      <c r="U395" s="33"/>
      <c r="V395" s="33"/>
      <c r="W395" s="33"/>
      <c r="X395" s="33"/>
      <c r="Y395" s="33"/>
      <c r="Z395" s="33"/>
      <c r="AA395" s="33"/>
      <c r="AB395" s="33"/>
      <c r="AC395" s="33"/>
      <c r="AD395" s="33"/>
      <c r="AE395" s="33"/>
      <c r="AT395" s="18" t="s">
        <v>136</v>
      </c>
      <c r="AU395" s="18" t="s">
        <v>88</v>
      </c>
    </row>
    <row r="396" spans="1:65" s="2" customFormat="1" ht="19.5">
      <c r="A396" s="33"/>
      <c r="B396" s="34"/>
      <c r="C396" s="33"/>
      <c r="D396" s="160" t="s">
        <v>470</v>
      </c>
      <c r="E396" s="33"/>
      <c r="F396" s="180" t="s">
        <v>724</v>
      </c>
      <c r="G396" s="33"/>
      <c r="H396" s="33"/>
      <c r="I396" s="162"/>
      <c r="J396" s="33"/>
      <c r="K396" s="33"/>
      <c r="L396" s="34"/>
      <c r="M396" s="163"/>
      <c r="N396" s="164"/>
      <c r="O396" s="59"/>
      <c r="P396" s="59"/>
      <c r="Q396" s="59"/>
      <c r="R396" s="59"/>
      <c r="S396" s="59"/>
      <c r="T396" s="60"/>
      <c r="U396" s="33"/>
      <c r="V396" s="33"/>
      <c r="W396" s="33"/>
      <c r="X396" s="33"/>
      <c r="Y396" s="33"/>
      <c r="Z396" s="33"/>
      <c r="AA396" s="33"/>
      <c r="AB396" s="33"/>
      <c r="AC396" s="33"/>
      <c r="AD396" s="33"/>
      <c r="AE396" s="33"/>
      <c r="AT396" s="18" t="s">
        <v>470</v>
      </c>
      <c r="AU396" s="18" t="s">
        <v>88</v>
      </c>
    </row>
    <row r="397" spans="1:65" s="13" customFormat="1">
      <c r="B397" s="181"/>
      <c r="D397" s="160" t="s">
        <v>472</v>
      </c>
      <c r="E397" s="182" t="s">
        <v>1</v>
      </c>
      <c r="F397" s="183" t="s">
        <v>1471</v>
      </c>
      <c r="H397" s="184">
        <v>152.202</v>
      </c>
      <c r="I397" s="185"/>
      <c r="L397" s="181"/>
      <c r="M397" s="186"/>
      <c r="N397" s="187"/>
      <c r="O397" s="187"/>
      <c r="P397" s="187"/>
      <c r="Q397" s="187"/>
      <c r="R397" s="187"/>
      <c r="S397" s="187"/>
      <c r="T397" s="188"/>
      <c r="AT397" s="182" t="s">
        <v>472</v>
      </c>
      <c r="AU397" s="182" t="s">
        <v>88</v>
      </c>
      <c r="AV397" s="13" t="s">
        <v>88</v>
      </c>
      <c r="AW397" s="13" t="s">
        <v>35</v>
      </c>
      <c r="AX397" s="13" t="s">
        <v>86</v>
      </c>
      <c r="AY397" s="182" t="s">
        <v>127</v>
      </c>
    </row>
    <row r="398" spans="1:65" s="2" customFormat="1" ht="37.9" customHeight="1">
      <c r="A398" s="33"/>
      <c r="B398" s="145"/>
      <c r="C398" s="146" t="s">
        <v>338</v>
      </c>
      <c r="D398" s="146" t="s">
        <v>130</v>
      </c>
      <c r="E398" s="147" t="s">
        <v>1472</v>
      </c>
      <c r="F398" s="148" t="s">
        <v>1473</v>
      </c>
      <c r="G398" s="149" t="s">
        <v>147</v>
      </c>
      <c r="H398" s="150">
        <v>691.88</v>
      </c>
      <c r="I398" s="151"/>
      <c r="J398" s="152">
        <f>ROUND(I398*H398,2)</f>
        <v>0</v>
      </c>
      <c r="K398" s="153"/>
      <c r="L398" s="34"/>
      <c r="M398" s="154" t="s">
        <v>1</v>
      </c>
      <c r="N398" s="155" t="s">
        <v>43</v>
      </c>
      <c r="O398" s="59"/>
      <c r="P398" s="156">
        <f>O398*H398</f>
        <v>0</v>
      </c>
      <c r="Q398" s="156">
        <v>0</v>
      </c>
      <c r="R398" s="156">
        <f>Q398*H398</f>
        <v>0</v>
      </c>
      <c r="S398" s="156">
        <v>0</v>
      </c>
      <c r="T398" s="157">
        <f>S398*H398</f>
        <v>0</v>
      </c>
      <c r="U398" s="33"/>
      <c r="V398" s="33"/>
      <c r="W398" s="33"/>
      <c r="X398" s="33"/>
      <c r="Y398" s="33"/>
      <c r="Z398" s="33"/>
      <c r="AA398" s="33"/>
      <c r="AB398" s="33"/>
      <c r="AC398" s="33"/>
      <c r="AD398" s="33"/>
      <c r="AE398" s="33"/>
      <c r="AR398" s="158" t="s">
        <v>134</v>
      </c>
      <c r="AT398" s="158" t="s">
        <v>130</v>
      </c>
      <c r="AU398" s="158" t="s">
        <v>88</v>
      </c>
      <c r="AY398" s="18" t="s">
        <v>127</v>
      </c>
      <c r="BE398" s="159">
        <f>IF(N398="základní",J398,0)</f>
        <v>0</v>
      </c>
      <c r="BF398" s="159">
        <f>IF(N398="snížená",J398,0)</f>
        <v>0</v>
      </c>
      <c r="BG398" s="159">
        <f>IF(N398="zákl. přenesená",J398,0)</f>
        <v>0</v>
      </c>
      <c r="BH398" s="159">
        <f>IF(N398="sníž. přenesená",J398,0)</f>
        <v>0</v>
      </c>
      <c r="BI398" s="159">
        <f>IF(N398="nulová",J398,0)</f>
        <v>0</v>
      </c>
      <c r="BJ398" s="18" t="s">
        <v>86</v>
      </c>
      <c r="BK398" s="159">
        <f>ROUND(I398*H398,2)</f>
        <v>0</v>
      </c>
      <c r="BL398" s="18" t="s">
        <v>134</v>
      </c>
      <c r="BM398" s="158" t="s">
        <v>1474</v>
      </c>
    </row>
    <row r="399" spans="1:65" s="2" customFormat="1" ht="58.5">
      <c r="A399" s="33"/>
      <c r="B399" s="34"/>
      <c r="C399" s="33"/>
      <c r="D399" s="160" t="s">
        <v>136</v>
      </c>
      <c r="E399" s="33"/>
      <c r="F399" s="161" t="s">
        <v>1475</v>
      </c>
      <c r="G399" s="33"/>
      <c r="H399" s="33"/>
      <c r="I399" s="162"/>
      <c r="J399" s="33"/>
      <c r="K399" s="33"/>
      <c r="L399" s="34"/>
      <c r="M399" s="163"/>
      <c r="N399" s="164"/>
      <c r="O399" s="59"/>
      <c r="P399" s="59"/>
      <c r="Q399" s="59"/>
      <c r="R399" s="59"/>
      <c r="S399" s="59"/>
      <c r="T399" s="60"/>
      <c r="U399" s="33"/>
      <c r="V399" s="33"/>
      <c r="W399" s="33"/>
      <c r="X399" s="33"/>
      <c r="Y399" s="33"/>
      <c r="Z399" s="33"/>
      <c r="AA399" s="33"/>
      <c r="AB399" s="33"/>
      <c r="AC399" s="33"/>
      <c r="AD399" s="33"/>
      <c r="AE399" s="33"/>
      <c r="AT399" s="18" t="s">
        <v>136</v>
      </c>
      <c r="AU399" s="18" t="s">
        <v>88</v>
      </c>
    </row>
    <row r="400" spans="1:65" s="2" customFormat="1" ht="19.5">
      <c r="A400" s="33"/>
      <c r="B400" s="34"/>
      <c r="C400" s="33"/>
      <c r="D400" s="160" t="s">
        <v>470</v>
      </c>
      <c r="E400" s="33"/>
      <c r="F400" s="180" t="s">
        <v>724</v>
      </c>
      <c r="G400" s="33"/>
      <c r="H400" s="33"/>
      <c r="I400" s="162"/>
      <c r="J400" s="33"/>
      <c r="K400" s="33"/>
      <c r="L400" s="34"/>
      <c r="M400" s="163"/>
      <c r="N400" s="164"/>
      <c r="O400" s="59"/>
      <c r="P400" s="59"/>
      <c r="Q400" s="59"/>
      <c r="R400" s="59"/>
      <c r="S400" s="59"/>
      <c r="T400" s="60"/>
      <c r="U400" s="33"/>
      <c r="V400" s="33"/>
      <c r="W400" s="33"/>
      <c r="X400" s="33"/>
      <c r="Y400" s="33"/>
      <c r="Z400" s="33"/>
      <c r="AA400" s="33"/>
      <c r="AB400" s="33"/>
      <c r="AC400" s="33"/>
      <c r="AD400" s="33"/>
      <c r="AE400" s="33"/>
      <c r="AT400" s="18" t="s">
        <v>470</v>
      </c>
      <c r="AU400" s="18" t="s">
        <v>88</v>
      </c>
    </row>
    <row r="401" spans="1:65" s="2" customFormat="1" ht="37.9" customHeight="1">
      <c r="A401" s="33"/>
      <c r="B401" s="145"/>
      <c r="C401" s="146" t="s">
        <v>342</v>
      </c>
      <c r="D401" s="146" t="s">
        <v>130</v>
      </c>
      <c r="E401" s="147" t="s">
        <v>804</v>
      </c>
      <c r="F401" s="148" t="s">
        <v>805</v>
      </c>
      <c r="G401" s="149" t="s">
        <v>147</v>
      </c>
      <c r="H401" s="150">
        <v>152.202</v>
      </c>
      <c r="I401" s="151"/>
      <c r="J401" s="152">
        <f>ROUND(I401*H401,2)</f>
        <v>0</v>
      </c>
      <c r="K401" s="153"/>
      <c r="L401" s="34"/>
      <c r="M401" s="154" t="s">
        <v>1</v>
      </c>
      <c r="N401" s="155" t="s">
        <v>43</v>
      </c>
      <c r="O401" s="59"/>
      <c r="P401" s="156">
        <f>O401*H401</f>
        <v>0</v>
      </c>
      <c r="Q401" s="156">
        <v>0</v>
      </c>
      <c r="R401" s="156">
        <f>Q401*H401</f>
        <v>0</v>
      </c>
      <c r="S401" s="156">
        <v>0</v>
      </c>
      <c r="T401" s="157">
        <f>S401*H401</f>
        <v>0</v>
      </c>
      <c r="U401" s="33"/>
      <c r="V401" s="33"/>
      <c r="W401" s="33"/>
      <c r="X401" s="33"/>
      <c r="Y401" s="33"/>
      <c r="Z401" s="33"/>
      <c r="AA401" s="33"/>
      <c r="AB401" s="33"/>
      <c r="AC401" s="33"/>
      <c r="AD401" s="33"/>
      <c r="AE401" s="33"/>
      <c r="AR401" s="158" t="s">
        <v>134</v>
      </c>
      <c r="AT401" s="158" t="s">
        <v>130</v>
      </c>
      <c r="AU401" s="158" t="s">
        <v>88</v>
      </c>
      <c r="AY401" s="18" t="s">
        <v>127</v>
      </c>
      <c r="BE401" s="159">
        <f>IF(N401="základní",J401,0)</f>
        <v>0</v>
      </c>
      <c r="BF401" s="159">
        <f>IF(N401="snížená",J401,0)</f>
        <v>0</v>
      </c>
      <c r="BG401" s="159">
        <f>IF(N401="zákl. přenesená",J401,0)</f>
        <v>0</v>
      </c>
      <c r="BH401" s="159">
        <f>IF(N401="sníž. přenesená",J401,0)</f>
        <v>0</v>
      </c>
      <c r="BI401" s="159">
        <f>IF(N401="nulová",J401,0)</f>
        <v>0</v>
      </c>
      <c r="BJ401" s="18" t="s">
        <v>86</v>
      </c>
      <c r="BK401" s="159">
        <f>ROUND(I401*H401,2)</f>
        <v>0</v>
      </c>
      <c r="BL401" s="18" t="s">
        <v>134</v>
      </c>
      <c r="BM401" s="158" t="s">
        <v>1476</v>
      </c>
    </row>
    <row r="402" spans="1:65" s="2" customFormat="1" ht="58.5">
      <c r="A402" s="33"/>
      <c r="B402" s="34"/>
      <c r="C402" s="33"/>
      <c r="D402" s="160" t="s">
        <v>136</v>
      </c>
      <c r="E402" s="33"/>
      <c r="F402" s="161" t="s">
        <v>807</v>
      </c>
      <c r="G402" s="33"/>
      <c r="H402" s="33"/>
      <c r="I402" s="162"/>
      <c r="J402" s="33"/>
      <c r="K402" s="33"/>
      <c r="L402" s="34"/>
      <c r="M402" s="163"/>
      <c r="N402" s="164"/>
      <c r="O402" s="59"/>
      <c r="P402" s="59"/>
      <c r="Q402" s="59"/>
      <c r="R402" s="59"/>
      <c r="S402" s="59"/>
      <c r="T402" s="60"/>
      <c r="U402" s="33"/>
      <c r="V402" s="33"/>
      <c r="W402" s="33"/>
      <c r="X402" s="33"/>
      <c r="Y402" s="33"/>
      <c r="Z402" s="33"/>
      <c r="AA402" s="33"/>
      <c r="AB402" s="33"/>
      <c r="AC402" s="33"/>
      <c r="AD402" s="33"/>
      <c r="AE402" s="33"/>
      <c r="AT402" s="18" t="s">
        <v>136</v>
      </c>
      <c r="AU402" s="18" t="s">
        <v>88</v>
      </c>
    </row>
    <row r="403" spans="1:65" s="2" customFormat="1" ht="19.5">
      <c r="A403" s="33"/>
      <c r="B403" s="34"/>
      <c r="C403" s="33"/>
      <c r="D403" s="160" t="s">
        <v>470</v>
      </c>
      <c r="E403" s="33"/>
      <c r="F403" s="180" t="s">
        <v>724</v>
      </c>
      <c r="G403" s="33"/>
      <c r="H403" s="33"/>
      <c r="I403" s="162"/>
      <c r="J403" s="33"/>
      <c r="K403" s="33"/>
      <c r="L403" s="34"/>
      <c r="M403" s="163"/>
      <c r="N403" s="164"/>
      <c r="O403" s="59"/>
      <c r="P403" s="59"/>
      <c r="Q403" s="59"/>
      <c r="R403" s="59"/>
      <c r="S403" s="59"/>
      <c r="T403" s="60"/>
      <c r="U403" s="33"/>
      <c r="V403" s="33"/>
      <c r="W403" s="33"/>
      <c r="X403" s="33"/>
      <c r="Y403" s="33"/>
      <c r="Z403" s="33"/>
      <c r="AA403" s="33"/>
      <c r="AB403" s="33"/>
      <c r="AC403" s="33"/>
      <c r="AD403" s="33"/>
      <c r="AE403" s="33"/>
      <c r="AT403" s="18" t="s">
        <v>470</v>
      </c>
      <c r="AU403" s="18" t="s">
        <v>88</v>
      </c>
    </row>
    <row r="404" spans="1:65" s="2" customFormat="1" ht="24.2" customHeight="1">
      <c r="A404" s="33"/>
      <c r="B404" s="145"/>
      <c r="C404" s="146" t="s">
        <v>346</v>
      </c>
      <c r="D404" s="146" t="s">
        <v>130</v>
      </c>
      <c r="E404" s="147" t="s">
        <v>809</v>
      </c>
      <c r="F404" s="148" t="s">
        <v>810</v>
      </c>
      <c r="G404" s="149" t="s">
        <v>141</v>
      </c>
      <c r="H404" s="150">
        <v>5</v>
      </c>
      <c r="I404" s="151"/>
      <c r="J404" s="152">
        <f>ROUND(I404*H404,2)</f>
        <v>0</v>
      </c>
      <c r="K404" s="153"/>
      <c r="L404" s="34"/>
      <c r="M404" s="154" t="s">
        <v>1</v>
      </c>
      <c r="N404" s="155" t="s">
        <v>43</v>
      </c>
      <c r="O404" s="59"/>
      <c r="P404" s="156">
        <f>O404*H404</f>
        <v>0</v>
      </c>
      <c r="Q404" s="156">
        <v>0</v>
      </c>
      <c r="R404" s="156">
        <f>Q404*H404</f>
        <v>0</v>
      </c>
      <c r="S404" s="156">
        <v>0</v>
      </c>
      <c r="T404" s="157">
        <f>S404*H404</f>
        <v>0</v>
      </c>
      <c r="U404" s="33"/>
      <c r="V404" s="33"/>
      <c r="W404" s="33"/>
      <c r="X404" s="33"/>
      <c r="Y404" s="33"/>
      <c r="Z404" s="33"/>
      <c r="AA404" s="33"/>
      <c r="AB404" s="33"/>
      <c r="AC404" s="33"/>
      <c r="AD404" s="33"/>
      <c r="AE404" s="33"/>
      <c r="AR404" s="158" t="s">
        <v>134</v>
      </c>
      <c r="AT404" s="158" t="s">
        <v>130</v>
      </c>
      <c r="AU404" s="158" t="s">
        <v>88</v>
      </c>
      <c r="AY404" s="18" t="s">
        <v>127</v>
      </c>
      <c r="BE404" s="159">
        <f>IF(N404="základní",J404,0)</f>
        <v>0</v>
      </c>
      <c r="BF404" s="159">
        <f>IF(N404="snížená",J404,0)</f>
        <v>0</v>
      </c>
      <c r="BG404" s="159">
        <f>IF(N404="zákl. přenesená",J404,0)</f>
        <v>0</v>
      </c>
      <c r="BH404" s="159">
        <f>IF(N404="sníž. přenesená",J404,0)</f>
        <v>0</v>
      </c>
      <c r="BI404" s="159">
        <f>IF(N404="nulová",J404,0)</f>
        <v>0</v>
      </c>
      <c r="BJ404" s="18" t="s">
        <v>86</v>
      </c>
      <c r="BK404" s="159">
        <f>ROUND(I404*H404,2)</f>
        <v>0</v>
      </c>
      <c r="BL404" s="18" t="s">
        <v>134</v>
      </c>
      <c r="BM404" s="158" t="s">
        <v>1477</v>
      </c>
    </row>
    <row r="405" spans="1:65" s="2" customFormat="1" ht="29.25">
      <c r="A405" s="33"/>
      <c r="B405" s="34"/>
      <c r="C405" s="33"/>
      <c r="D405" s="160" t="s">
        <v>136</v>
      </c>
      <c r="E405" s="33"/>
      <c r="F405" s="161" t="s">
        <v>812</v>
      </c>
      <c r="G405" s="33"/>
      <c r="H405" s="33"/>
      <c r="I405" s="162"/>
      <c r="J405" s="33"/>
      <c r="K405" s="33"/>
      <c r="L405" s="34"/>
      <c r="M405" s="163"/>
      <c r="N405" s="164"/>
      <c r="O405" s="59"/>
      <c r="P405" s="59"/>
      <c r="Q405" s="59"/>
      <c r="R405" s="59"/>
      <c r="S405" s="59"/>
      <c r="T405" s="60"/>
      <c r="U405" s="33"/>
      <c r="V405" s="33"/>
      <c r="W405" s="33"/>
      <c r="X405" s="33"/>
      <c r="Y405" s="33"/>
      <c r="Z405" s="33"/>
      <c r="AA405" s="33"/>
      <c r="AB405" s="33"/>
      <c r="AC405" s="33"/>
      <c r="AD405" s="33"/>
      <c r="AE405" s="33"/>
      <c r="AT405" s="18" t="s">
        <v>136</v>
      </c>
      <c r="AU405" s="18" t="s">
        <v>88</v>
      </c>
    </row>
    <row r="406" spans="1:65" s="2" customFormat="1" ht="19.5">
      <c r="A406" s="33"/>
      <c r="B406" s="34"/>
      <c r="C406" s="33"/>
      <c r="D406" s="160" t="s">
        <v>470</v>
      </c>
      <c r="E406" s="33"/>
      <c r="F406" s="180" t="s">
        <v>813</v>
      </c>
      <c r="G406" s="33"/>
      <c r="H406" s="33"/>
      <c r="I406" s="162"/>
      <c r="J406" s="33"/>
      <c r="K406" s="33"/>
      <c r="L406" s="34"/>
      <c r="M406" s="163"/>
      <c r="N406" s="164"/>
      <c r="O406" s="59"/>
      <c r="P406" s="59"/>
      <c r="Q406" s="59"/>
      <c r="R406" s="59"/>
      <c r="S406" s="59"/>
      <c r="T406" s="60"/>
      <c r="U406" s="33"/>
      <c r="V406" s="33"/>
      <c r="W406" s="33"/>
      <c r="X406" s="33"/>
      <c r="Y406" s="33"/>
      <c r="Z406" s="33"/>
      <c r="AA406" s="33"/>
      <c r="AB406" s="33"/>
      <c r="AC406" s="33"/>
      <c r="AD406" s="33"/>
      <c r="AE406" s="33"/>
      <c r="AT406" s="18" t="s">
        <v>470</v>
      </c>
      <c r="AU406" s="18" t="s">
        <v>88</v>
      </c>
    </row>
    <row r="407" spans="1:65" s="2" customFormat="1" ht="24.2" customHeight="1">
      <c r="A407" s="33"/>
      <c r="B407" s="145"/>
      <c r="C407" s="146" t="s">
        <v>350</v>
      </c>
      <c r="D407" s="146" t="s">
        <v>130</v>
      </c>
      <c r="E407" s="147" t="s">
        <v>815</v>
      </c>
      <c r="F407" s="148" t="s">
        <v>816</v>
      </c>
      <c r="G407" s="149" t="s">
        <v>141</v>
      </c>
      <c r="H407" s="150">
        <v>4</v>
      </c>
      <c r="I407" s="151"/>
      <c r="J407" s="152">
        <f>ROUND(I407*H407,2)</f>
        <v>0</v>
      </c>
      <c r="K407" s="153"/>
      <c r="L407" s="34"/>
      <c r="M407" s="154" t="s">
        <v>1</v>
      </c>
      <c r="N407" s="155" t="s">
        <v>43</v>
      </c>
      <c r="O407" s="59"/>
      <c r="P407" s="156">
        <f>O407*H407</f>
        <v>0</v>
      </c>
      <c r="Q407" s="156">
        <v>0</v>
      </c>
      <c r="R407" s="156">
        <f>Q407*H407</f>
        <v>0</v>
      </c>
      <c r="S407" s="156">
        <v>0</v>
      </c>
      <c r="T407" s="157">
        <f>S407*H407</f>
        <v>0</v>
      </c>
      <c r="U407" s="33"/>
      <c r="V407" s="33"/>
      <c r="W407" s="33"/>
      <c r="X407" s="33"/>
      <c r="Y407" s="33"/>
      <c r="Z407" s="33"/>
      <c r="AA407" s="33"/>
      <c r="AB407" s="33"/>
      <c r="AC407" s="33"/>
      <c r="AD407" s="33"/>
      <c r="AE407" s="33"/>
      <c r="AR407" s="158" t="s">
        <v>134</v>
      </c>
      <c r="AT407" s="158" t="s">
        <v>130</v>
      </c>
      <c r="AU407" s="158" t="s">
        <v>88</v>
      </c>
      <c r="AY407" s="18" t="s">
        <v>127</v>
      </c>
      <c r="BE407" s="159">
        <f>IF(N407="základní",J407,0)</f>
        <v>0</v>
      </c>
      <c r="BF407" s="159">
        <f>IF(N407="snížená",J407,0)</f>
        <v>0</v>
      </c>
      <c r="BG407" s="159">
        <f>IF(N407="zákl. přenesená",J407,0)</f>
        <v>0</v>
      </c>
      <c r="BH407" s="159">
        <f>IF(N407="sníž. přenesená",J407,0)</f>
        <v>0</v>
      </c>
      <c r="BI407" s="159">
        <f>IF(N407="nulová",J407,0)</f>
        <v>0</v>
      </c>
      <c r="BJ407" s="18" t="s">
        <v>86</v>
      </c>
      <c r="BK407" s="159">
        <f>ROUND(I407*H407,2)</f>
        <v>0</v>
      </c>
      <c r="BL407" s="18" t="s">
        <v>134</v>
      </c>
      <c r="BM407" s="158" t="s">
        <v>1478</v>
      </c>
    </row>
    <row r="408" spans="1:65" s="2" customFormat="1" ht="48.75">
      <c r="A408" s="33"/>
      <c r="B408" s="34"/>
      <c r="C408" s="33"/>
      <c r="D408" s="160" t="s">
        <v>136</v>
      </c>
      <c r="E408" s="33"/>
      <c r="F408" s="161" t="s">
        <v>818</v>
      </c>
      <c r="G408" s="33"/>
      <c r="H408" s="33"/>
      <c r="I408" s="162"/>
      <c r="J408" s="33"/>
      <c r="K408" s="33"/>
      <c r="L408" s="34"/>
      <c r="M408" s="163"/>
      <c r="N408" s="164"/>
      <c r="O408" s="59"/>
      <c r="P408" s="59"/>
      <c r="Q408" s="59"/>
      <c r="R408" s="59"/>
      <c r="S408" s="59"/>
      <c r="T408" s="60"/>
      <c r="U408" s="33"/>
      <c r="V408" s="33"/>
      <c r="W408" s="33"/>
      <c r="X408" s="33"/>
      <c r="Y408" s="33"/>
      <c r="Z408" s="33"/>
      <c r="AA408" s="33"/>
      <c r="AB408" s="33"/>
      <c r="AC408" s="33"/>
      <c r="AD408" s="33"/>
      <c r="AE408" s="33"/>
      <c r="AT408" s="18" t="s">
        <v>136</v>
      </c>
      <c r="AU408" s="18" t="s">
        <v>88</v>
      </c>
    </row>
    <row r="409" spans="1:65" s="2" customFormat="1" ht="24.2" customHeight="1">
      <c r="A409" s="33"/>
      <c r="B409" s="145"/>
      <c r="C409" s="146" t="s">
        <v>354</v>
      </c>
      <c r="D409" s="146" t="s">
        <v>130</v>
      </c>
      <c r="E409" s="147" t="s">
        <v>820</v>
      </c>
      <c r="F409" s="148" t="s">
        <v>821</v>
      </c>
      <c r="G409" s="149" t="s">
        <v>141</v>
      </c>
      <c r="H409" s="150">
        <v>1</v>
      </c>
      <c r="I409" s="151"/>
      <c r="J409" s="152">
        <f>ROUND(I409*H409,2)</f>
        <v>0</v>
      </c>
      <c r="K409" s="153"/>
      <c r="L409" s="34"/>
      <c r="M409" s="154" t="s">
        <v>1</v>
      </c>
      <c r="N409" s="155" t="s">
        <v>43</v>
      </c>
      <c r="O409" s="59"/>
      <c r="P409" s="156">
        <f>O409*H409</f>
        <v>0</v>
      </c>
      <c r="Q409" s="156">
        <v>0</v>
      </c>
      <c r="R409" s="156">
        <f>Q409*H409</f>
        <v>0</v>
      </c>
      <c r="S409" s="156">
        <v>0</v>
      </c>
      <c r="T409" s="157">
        <f>S409*H409</f>
        <v>0</v>
      </c>
      <c r="U409" s="33"/>
      <c r="V409" s="33"/>
      <c r="W409" s="33"/>
      <c r="X409" s="33"/>
      <c r="Y409" s="33"/>
      <c r="Z409" s="33"/>
      <c r="AA409" s="33"/>
      <c r="AB409" s="33"/>
      <c r="AC409" s="33"/>
      <c r="AD409" s="33"/>
      <c r="AE409" s="33"/>
      <c r="AR409" s="158" t="s">
        <v>134</v>
      </c>
      <c r="AT409" s="158" t="s">
        <v>130</v>
      </c>
      <c r="AU409" s="158" t="s">
        <v>88</v>
      </c>
      <c r="AY409" s="18" t="s">
        <v>127</v>
      </c>
      <c r="BE409" s="159">
        <f>IF(N409="základní",J409,0)</f>
        <v>0</v>
      </c>
      <c r="BF409" s="159">
        <f>IF(N409="snížená",J409,0)</f>
        <v>0</v>
      </c>
      <c r="BG409" s="159">
        <f>IF(N409="zákl. přenesená",J409,0)</f>
        <v>0</v>
      </c>
      <c r="BH409" s="159">
        <f>IF(N409="sníž. přenesená",J409,0)</f>
        <v>0</v>
      </c>
      <c r="BI409" s="159">
        <f>IF(N409="nulová",J409,0)</f>
        <v>0</v>
      </c>
      <c r="BJ409" s="18" t="s">
        <v>86</v>
      </c>
      <c r="BK409" s="159">
        <f>ROUND(I409*H409,2)</f>
        <v>0</v>
      </c>
      <c r="BL409" s="18" t="s">
        <v>134</v>
      </c>
      <c r="BM409" s="158" t="s">
        <v>1479</v>
      </c>
    </row>
    <row r="410" spans="1:65" s="2" customFormat="1" ht="48.75">
      <c r="A410" s="33"/>
      <c r="B410" s="34"/>
      <c r="C410" s="33"/>
      <c r="D410" s="160" t="s">
        <v>136</v>
      </c>
      <c r="E410" s="33"/>
      <c r="F410" s="161" t="s">
        <v>823</v>
      </c>
      <c r="G410" s="33"/>
      <c r="H410" s="33"/>
      <c r="I410" s="162"/>
      <c r="J410" s="33"/>
      <c r="K410" s="33"/>
      <c r="L410" s="34"/>
      <c r="M410" s="163"/>
      <c r="N410" s="164"/>
      <c r="O410" s="59"/>
      <c r="P410" s="59"/>
      <c r="Q410" s="59"/>
      <c r="R410" s="59"/>
      <c r="S410" s="59"/>
      <c r="T410" s="60"/>
      <c r="U410" s="33"/>
      <c r="V410" s="33"/>
      <c r="W410" s="33"/>
      <c r="X410" s="33"/>
      <c r="Y410" s="33"/>
      <c r="Z410" s="33"/>
      <c r="AA410" s="33"/>
      <c r="AB410" s="33"/>
      <c r="AC410" s="33"/>
      <c r="AD410" s="33"/>
      <c r="AE410" s="33"/>
      <c r="AT410" s="18" t="s">
        <v>136</v>
      </c>
      <c r="AU410" s="18" t="s">
        <v>88</v>
      </c>
    </row>
    <row r="411" spans="1:65" s="2" customFormat="1" ht="24.2" customHeight="1">
      <c r="A411" s="33"/>
      <c r="B411" s="145"/>
      <c r="C411" s="146" t="s">
        <v>358</v>
      </c>
      <c r="D411" s="146" t="s">
        <v>130</v>
      </c>
      <c r="E411" s="147" t="s">
        <v>825</v>
      </c>
      <c r="F411" s="148" t="s">
        <v>826</v>
      </c>
      <c r="G411" s="149" t="s">
        <v>141</v>
      </c>
      <c r="H411" s="150">
        <v>4</v>
      </c>
      <c r="I411" s="151"/>
      <c r="J411" s="152">
        <f>ROUND(I411*H411,2)</f>
        <v>0</v>
      </c>
      <c r="K411" s="153"/>
      <c r="L411" s="34"/>
      <c r="M411" s="154" t="s">
        <v>1</v>
      </c>
      <c r="N411" s="155" t="s">
        <v>43</v>
      </c>
      <c r="O411" s="59"/>
      <c r="P411" s="156">
        <f>O411*H411</f>
        <v>0</v>
      </c>
      <c r="Q411" s="156">
        <v>0</v>
      </c>
      <c r="R411" s="156">
        <f>Q411*H411</f>
        <v>0</v>
      </c>
      <c r="S411" s="156">
        <v>0</v>
      </c>
      <c r="T411" s="157">
        <f>S411*H411</f>
        <v>0</v>
      </c>
      <c r="U411" s="33"/>
      <c r="V411" s="33"/>
      <c r="W411" s="33"/>
      <c r="X411" s="33"/>
      <c r="Y411" s="33"/>
      <c r="Z411" s="33"/>
      <c r="AA411" s="33"/>
      <c r="AB411" s="33"/>
      <c r="AC411" s="33"/>
      <c r="AD411" s="33"/>
      <c r="AE411" s="33"/>
      <c r="AR411" s="158" t="s">
        <v>134</v>
      </c>
      <c r="AT411" s="158" t="s">
        <v>130</v>
      </c>
      <c r="AU411" s="158" t="s">
        <v>88</v>
      </c>
      <c r="AY411" s="18" t="s">
        <v>127</v>
      </c>
      <c r="BE411" s="159">
        <f>IF(N411="základní",J411,0)</f>
        <v>0</v>
      </c>
      <c r="BF411" s="159">
        <f>IF(N411="snížená",J411,0)</f>
        <v>0</v>
      </c>
      <c r="BG411" s="159">
        <f>IF(N411="zákl. přenesená",J411,0)</f>
        <v>0</v>
      </c>
      <c r="BH411" s="159">
        <f>IF(N411="sníž. přenesená",J411,0)</f>
        <v>0</v>
      </c>
      <c r="BI411" s="159">
        <f>IF(N411="nulová",J411,0)</f>
        <v>0</v>
      </c>
      <c r="BJ411" s="18" t="s">
        <v>86</v>
      </c>
      <c r="BK411" s="159">
        <f>ROUND(I411*H411,2)</f>
        <v>0</v>
      </c>
      <c r="BL411" s="18" t="s">
        <v>134</v>
      </c>
      <c r="BM411" s="158" t="s">
        <v>1480</v>
      </c>
    </row>
    <row r="412" spans="1:65" s="2" customFormat="1" ht="58.5">
      <c r="A412" s="33"/>
      <c r="B412" s="34"/>
      <c r="C412" s="33"/>
      <c r="D412" s="160" t="s">
        <v>136</v>
      </c>
      <c r="E412" s="33"/>
      <c r="F412" s="161" t="s">
        <v>828</v>
      </c>
      <c r="G412" s="33"/>
      <c r="H412" s="33"/>
      <c r="I412" s="162"/>
      <c r="J412" s="33"/>
      <c r="K412" s="33"/>
      <c r="L412" s="34"/>
      <c r="M412" s="163"/>
      <c r="N412" s="164"/>
      <c r="O412" s="59"/>
      <c r="P412" s="59"/>
      <c r="Q412" s="59"/>
      <c r="R412" s="59"/>
      <c r="S412" s="59"/>
      <c r="T412" s="60"/>
      <c r="U412" s="33"/>
      <c r="V412" s="33"/>
      <c r="W412" s="33"/>
      <c r="X412" s="33"/>
      <c r="Y412" s="33"/>
      <c r="Z412" s="33"/>
      <c r="AA412" s="33"/>
      <c r="AB412" s="33"/>
      <c r="AC412" s="33"/>
      <c r="AD412" s="33"/>
      <c r="AE412" s="33"/>
      <c r="AT412" s="18" t="s">
        <v>136</v>
      </c>
      <c r="AU412" s="18" t="s">
        <v>88</v>
      </c>
    </row>
    <row r="413" spans="1:65" s="2" customFormat="1" ht="24.2" customHeight="1">
      <c r="A413" s="33"/>
      <c r="B413" s="145"/>
      <c r="C413" s="146" t="s">
        <v>362</v>
      </c>
      <c r="D413" s="146" t="s">
        <v>130</v>
      </c>
      <c r="E413" s="147" t="s">
        <v>830</v>
      </c>
      <c r="F413" s="148" t="s">
        <v>831</v>
      </c>
      <c r="G413" s="149" t="s">
        <v>141</v>
      </c>
      <c r="H413" s="150">
        <v>1</v>
      </c>
      <c r="I413" s="151"/>
      <c r="J413" s="152">
        <f>ROUND(I413*H413,2)</f>
        <v>0</v>
      </c>
      <c r="K413" s="153"/>
      <c r="L413" s="34"/>
      <c r="M413" s="154" t="s">
        <v>1</v>
      </c>
      <c r="N413" s="155" t="s">
        <v>43</v>
      </c>
      <c r="O413" s="59"/>
      <c r="P413" s="156">
        <f>O413*H413</f>
        <v>0</v>
      </c>
      <c r="Q413" s="156">
        <v>0</v>
      </c>
      <c r="R413" s="156">
        <f>Q413*H413</f>
        <v>0</v>
      </c>
      <c r="S413" s="156">
        <v>0</v>
      </c>
      <c r="T413" s="157">
        <f>S413*H413</f>
        <v>0</v>
      </c>
      <c r="U413" s="33"/>
      <c r="V413" s="33"/>
      <c r="W413" s="33"/>
      <c r="X413" s="33"/>
      <c r="Y413" s="33"/>
      <c r="Z413" s="33"/>
      <c r="AA413" s="33"/>
      <c r="AB413" s="33"/>
      <c r="AC413" s="33"/>
      <c r="AD413" s="33"/>
      <c r="AE413" s="33"/>
      <c r="AR413" s="158" t="s">
        <v>134</v>
      </c>
      <c r="AT413" s="158" t="s">
        <v>130</v>
      </c>
      <c r="AU413" s="158" t="s">
        <v>88</v>
      </c>
      <c r="AY413" s="18" t="s">
        <v>127</v>
      </c>
      <c r="BE413" s="159">
        <f>IF(N413="základní",J413,0)</f>
        <v>0</v>
      </c>
      <c r="BF413" s="159">
        <f>IF(N413="snížená",J413,0)</f>
        <v>0</v>
      </c>
      <c r="BG413" s="159">
        <f>IF(N413="zákl. přenesená",J413,0)</f>
        <v>0</v>
      </c>
      <c r="BH413" s="159">
        <f>IF(N413="sníž. přenesená",J413,0)</f>
        <v>0</v>
      </c>
      <c r="BI413" s="159">
        <f>IF(N413="nulová",J413,0)</f>
        <v>0</v>
      </c>
      <c r="BJ413" s="18" t="s">
        <v>86</v>
      </c>
      <c r="BK413" s="159">
        <f>ROUND(I413*H413,2)</f>
        <v>0</v>
      </c>
      <c r="BL413" s="18" t="s">
        <v>134</v>
      </c>
      <c r="BM413" s="158" t="s">
        <v>1481</v>
      </c>
    </row>
    <row r="414" spans="1:65" s="2" customFormat="1" ht="58.5">
      <c r="A414" s="33"/>
      <c r="B414" s="34"/>
      <c r="C414" s="33"/>
      <c r="D414" s="160" t="s">
        <v>136</v>
      </c>
      <c r="E414" s="33"/>
      <c r="F414" s="161" t="s">
        <v>833</v>
      </c>
      <c r="G414" s="33"/>
      <c r="H414" s="33"/>
      <c r="I414" s="162"/>
      <c r="J414" s="33"/>
      <c r="K414" s="33"/>
      <c r="L414" s="34"/>
      <c r="M414" s="163"/>
      <c r="N414" s="164"/>
      <c r="O414" s="59"/>
      <c r="P414" s="59"/>
      <c r="Q414" s="59"/>
      <c r="R414" s="59"/>
      <c r="S414" s="59"/>
      <c r="T414" s="60"/>
      <c r="U414" s="33"/>
      <c r="V414" s="33"/>
      <c r="W414" s="33"/>
      <c r="X414" s="33"/>
      <c r="Y414" s="33"/>
      <c r="Z414" s="33"/>
      <c r="AA414" s="33"/>
      <c r="AB414" s="33"/>
      <c r="AC414" s="33"/>
      <c r="AD414" s="33"/>
      <c r="AE414" s="33"/>
      <c r="AT414" s="18" t="s">
        <v>136</v>
      </c>
      <c r="AU414" s="18" t="s">
        <v>88</v>
      </c>
    </row>
    <row r="415" spans="1:65" s="2" customFormat="1" ht="24.2" customHeight="1">
      <c r="A415" s="33"/>
      <c r="B415" s="145"/>
      <c r="C415" s="146" t="s">
        <v>366</v>
      </c>
      <c r="D415" s="146" t="s">
        <v>130</v>
      </c>
      <c r="E415" s="147" t="s">
        <v>1482</v>
      </c>
      <c r="F415" s="148" t="s">
        <v>1483</v>
      </c>
      <c r="G415" s="149" t="s">
        <v>147</v>
      </c>
      <c r="H415" s="150">
        <v>79.900000000000006</v>
      </c>
      <c r="I415" s="151"/>
      <c r="J415" s="152">
        <f>ROUND(I415*H415,2)</f>
        <v>0</v>
      </c>
      <c r="K415" s="153"/>
      <c r="L415" s="34"/>
      <c r="M415" s="154" t="s">
        <v>1</v>
      </c>
      <c r="N415" s="155" t="s">
        <v>43</v>
      </c>
      <c r="O415" s="59"/>
      <c r="P415" s="156">
        <f>O415*H415</f>
        <v>0</v>
      </c>
      <c r="Q415" s="156">
        <v>0</v>
      </c>
      <c r="R415" s="156">
        <f>Q415*H415</f>
        <v>0</v>
      </c>
      <c r="S415" s="156">
        <v>0</v>
      </c>
      <c r="T415" s="157">
        <f>S415*H415</f>
        <v>0</v>
      </c>
      <c r="U415" s="33"/>
      <c r="V415" s="33"/>
      <c r="W415" s="33"/>
      <c r="X415" s="33"/>
      <c r="Y415" s="33"/>
      <c r="Z415" s="33"/>
      <c r="AA415" s="33"/>
      <c r="AB415" s="33"/>
      <c r="AC415" s="33"/>
      <c r="AD415" s="33"/>
      <c r="AE415" s="33"/>
      <c r="AR415" s="158" t="s">
        <v>134</v>
      </c>
      <c r="AT415" s="158" t="s">
        <v>130</v>
      </c>
      <c r="AU415" s="158" t="s">
        <v>88</v>
      </c>
      <c r="AY415" s="18" t="s">
        <v>127</v>
      </c>
      <c r="BE415" s="159">
        <f>IF(N415="základní",J415,0)</f>
        <v>0</v>
      </c>
      <c r="BF415" s="159">
        <f>IF(N415="snížená",J415,0)</f>
        <v>0</v>
      </c>
      <c r="BG415" s="159">
        <f>IF(N415="zákl. přenesená",J415,0)</f>
        <v>0</v>
      </c>
      <c r="BH415" s="159">
        <f>IF(N415="sníž. přenesená",J415,0)</f>
        <v>0</v>
      </c>
      <c r="BI415" s="159">
        <f>IF(N415="nulová",J415,0)</f>
        <v>0</v>
      </c>
      <c r="BJ415" s="18" t="s">
        <v>86</v>
      </c>
      <c r="BK415" s="159">
        <f>ROUND(I415*H415,2)</f>
        <v>0</v>
      </c>
      <c r="BL415" s="18" t="s">
        <v>134</v>
      </c>
      <c r="BM415" s="158" t="s">
        <v>1484</v>
      </c>
    </row>
    <row r="416" spans="1:65" s="2" customFormat="1" ht="68.25">
      <c r="A416" s="33"/>
      <c r="B416" s="34"/>
      <c r="C416" s="33"/>
      <c r="D416" s="160" t="s">
        <v>136</v>
      </c>
      <c r="E416" s="33"/>
      <c r="F416" s="161" t="s">
        <v>1485</v>
      </c>
      <c r="G416" s="33"/>
      <c r="H416" s="33"/>
      <c r="I416" s="162"/>
      <c r="J416" s="33"/>
      <c r="K416" s="33"/>
      <c r="L416" s="34"/>
      <c r="M416" s="163"/>
      <c r="N416" s="164"/>
      <c r="O416" s="59"/>
      <c r="P416" s="59"/>
      <c r="Q416" s="59"/>
      <c r="R416" s="59"/>
      <c r="S416" s="59"/>
      <c r="T416" s="60"/>
      <c r="U416" s="33"/>
      <c r="V416" s="33"/>
      <c r="W416" s="33"/>
      <c r="X416" s="33"/>
      <c r="Y416" s="33"/>
      <c r="Z416" s="33"/>
      <c r="AA416" s="33"/>
      <c r="AB416" s="33"/>
      <c r="AC416" s="33"/>
      <c r="AD416" s="33"/>
      <c r="AE416" s="33"/>
      <c r="AT416" s="18" t="s">
        <v>136</v>
      </c>
      <c r="AU416" s="18" t="s">
        <v>88</v>
      </c>
    </row>
    <row r="417" spans="1:65" s="13" customFormat="1">
      <c r="B417" s="181"/>
      <c r="D417" s="160" t="s">
        <v>472</v>
      </c>
      <c r="E417" s="182" t="s">
        <v>1</v>
      </c>
      <c r="F417" s="183" t="s">
        <v>1486</v>
      </c>
      <c r="H417" s="184">
        <v>79.900000000000006</v>
      </c>
      <c r="I417" s="185"/>
      <c r="L417" s="181"/>
      <c r="M417" s="186"/>
      <c r="N417" s="187"/>
      <c r="O417" s="187"/>
      <c r="P417" s="187"/>
      <c r="Q417" s="187"/>
      <c r="R417" s="187"/>
      <c r="S417" s="187"/>
      <c r="T417" s="188"/>
      <c r="AT417" s="182" t="s">
        <v>472</v>
      </c>
      <c r="AU417" s="182" t="s">
        <v>88</v>
      </c>
      <c r="AV417" s="13" t="s">
        <v>88</v>
      </c>
      <c r="AW417" s="13" t="s">
        <v>35</v>
      </c>
      <c r="AX417" s="13" t="s">
        <v>86</v>
      </c>
      <c r="AY417" s="182" t="s">
        <v>127</v>
      </c>
    </row>
    <row r="418" spans="1:65" s="2" customFormat="1" ht="24.2" customHeight="1">
      <c r="A418" s="33"/>
      <c r="B418" s="145"/>
      <c r="C418" s="146" t="s">
        <v>370</v>
      </c>
      <c r="D418" s="146" t="s">
        <v>130</v>
      </c>
      <c r="E418" s="147" t="s">
        <v>869</v>
      </c>
      <c r="F418" s="148" t="s">
        <v>870</v>
      </c>
      <c r="G418" s="149" t="s">
        <v>147</v>
      </c>
      <c r="H418" s="150">
        <v>241.5</v>
      </c>
      <c r="I418" s="151"/>
      <c r="J418" s="152">
        <f>ROUND(I418*H418,2)</f>
        <v>0</v>
      </c>
      <c r="K418" s="153"/>
      <c r="L418" s="34"/>
      <c r="M418" s="154" t="s">
        <v>1</v>
      </c>
      <c r="N418" s="155" t="s">
        <v>43</v>
      </c>
      <c r="O418" s="59"/>
      <c r="P418" s="156">
        <f>O418*H418</f>
        <v>0</v>
      </c>
      <c r="Q418" s="156">
        <v>0</v>
      </c>
      <c r="R418" s="156">
        <f>Q418*H418</f>
        <v>0</v>
      </c>
      <c r="S418" s="156">
        <v>0</v>
      </c>
      <c r="T418" s="157">
        <f>S418*H418</f>
        <v>0</v>
      </c>
      <c r="U418" s="33"/>
      <c r="V418" s="33"/>
      <c r="W418" s="33"/>
      <c r="X418" s="33"/>
      <c r="Y418" s="33"/>
      <c r="Z418" s="33"/>
      <c r="AA418" s="33"/>
      <c r="AB418" s="33"/>
      <c r="AC418" s="33"/>
      <c r="AD418" s="33"/>
      <c r="AE418" s="33"/>
      <c r="AR418" s="158" t="s">
        <v>134</v>
      </c>
      <c r="AT418" s="158" t="s">
        <v>130</v>
      </c>
      <c r="AU418" s="158" t="s">
        <v>88</v>
      </c>
      <c r="AY418" s="18" t="s">
        <v>127</v>
      </c>
      <c r="BE418" s="159">
        <f>IF(N418="základní",J418,0)</f>
        <v>0</v>
      </c>
      <c r="BF418" s="159">
        <f>IF(N418="snížená",J418,0)</f>
        <v>0</v>
      </c>
      <c r="BG418" s="159">
        <f>IF(N418="zákl. přenesená",J418,0)</f>
        <v>0</v>
      </c>
      <c r="BH418" s="159">
        <f>IF(N418="sníž. přenesená",J418,0)</f>
        <v>0</v>
      </c>
      <c r="BI418" s="159">
        <f>IF(N418="nulová",J418,0)</f>
        <v>0</v>
      </c>
      <c r="BJ418" s="18" t="s">
        <v>86</v>
      </c>
      <c r="BK418" s="159">
        <f>ROUND(I418*H418,2)</f>
        <v>0</v>
      </c>
      <c r="BL418" s="18" t="s">
        <v>134</v>
      </c>
      <c r="BM418" s="158" t="s">
        <v>1487</v>
      </c>
    </row>
    <row r="419" spans="1:65" s="2" customFormat="1" ht="48.75">
      <c r="A419" s="33"/>
      <c r="B419" s="34"/>
      <c r="C419" s="33"/>
      <c r="D419" s="160" t="s">
        <v>136</v>
      </c>
      <c r="E419" s="33"/>
      <c r="F419" s="161" t="s">
        <v>872</v>
      </c>
      <c r="G419" s="33"/>
      <c r="H419" s="33"/>
      <c r="I419" s="162"/>
      <c r="J419" s="33"/>
      <c r="K419" s="33"/>
      <c r="L419" s="34"/>
      <c r="M419" s="163"/>
      <c r="N419" s="164"/>
      <c r="O419" s="59"/>
      <c r="P419" s="59"/>
      <c r="Q419" s="59"/>
      <c r="R419" s="59"/>
      <c r="S419" s="59"/>
      <c r="T419" s="60"/>
      <c r="U419" s="33"/>
      <c r="V419" s="33"/>
      <c r="W419" s="33"/>
      <c r="X419" s="33"/>
      <c r="Y419" s="33"/>
      <c r="Z419" s="33"/>
      <c r="AA419" s="33"/>
      <c r="AB419" s="33"/>
      <c r="AC419" s="33"/>
      <c r="AD419" s="33"/>
      <c r="AE419" s="33"/>
      <c r="AT419" s="18" t="s">
        <v>136</v>
      </c>
      <c r="AU419" s="18" t="s">
        <v>88</v>
      </c>
    </row>
    <row r="420" spans="1:65" s="2" customFormat="1" ht="19.5">
      <c r="A420" s="33"/>
      <c r="B420" s="34"/>
      <c r="C420" s="33"/>
      <c r="D420" s="160" t="s">
        <v>470</v>
      </c>
      <c r="E420" s="33"/>
      <c r="F420" s="180" t="s">
        <v>557</v>
      </c>
      <c r="G420" s="33"/>
      <c r="H420" s="33"/>
      <c r="I420" s="162"/>
      <c r="J420" s="33"/>
      <c r="K420" s="33"/>
      <c r="L420" s="34"/>
      <c r="M420" s="163"/>
      <c r="N420" s="164"/>
      <c r="O420" s="59"/>
      <c r="P420" s="59"/>
      <c r="Q420" s="59"/>
      <c r="R420" s="59"/>
      <c r="S420" s="59"/>
      <c r="T420" s="60"/>
      <c r="U420" s="33"/>
      <c r="V420" s="33"/>
      <c r="W420" s="33"/>
      <c r="X420" s="33"/>
      <c r="Y420" s="33"/>
      <c r="Z420" s="33"/>
      <c r="AA420" s="33"/>
      <c r="AB420" s="33"/>
      <c r="AC420" s="33"/>
      <c r="AD420" s="33"/>
      <c r="AE420" s="33"/>
      <c r="AT420" s="18" t="s">
        <v>470</v>
      </c>
      <c r="AU420" s="18" t="s">
        <v>88</v>
      </c>
    </row>
    <row r="421" spans="1:65" s="13" customFormat="1">
      <c r="B421" s="181"/>
      <c r="D421" s="160" t="s">
        <v>472</v>
      </c>
      <c r="E421" s="182" t="s">
        <v>1</v>
      </c>
      <c r="F421" s="183" t="s">
        <v>1488</v>
      </c>
      <c r="H421" s="184">
        <v>241.5</v>
      </c>
      <c r="I421" s="185"/>
      <c r="L421" s="181"/>
      <c r="M421" s="186"/>
      <c r="N421" s="187"/>
      <c r="O421" s="187"/>
      <c r="P421" s="187"/>
      <c r="Q421" s="187"/>
      <c r="R421" s="187"/>
      <c r="S421" s="187"/>
      <c r="T421" s="188"/>
      <c r="AT421" s="182" t="s">
        <v>472</v>
      </c>
      <c r="AU421" s="182" t="s">
        <v>88</v>
      </c>
      <c r="AV421" s="13" t="s">
        <v>88</v>
      </c>
      <c r="AW421" s="13" t="s">
        <v>35</v>
      </c>
      <c r="AX421" s="13" t="s">
        <v>86</v>
      </c>
      <c r="AY421" s="182" t="s">
        <v>127</v>
      </c>
    </row>
    <row r="422" spans="1:65" s="2" customFormat="1" ht="21.75" customHeight="1">
      <c r="A422" s="33"/>
      <c r="B422" s="145"/>
      <c r="C422" s="146" t="s">
        <v>375</v>
      </c>
      <c r="D422" s="146" t="s">
        <v>130</v>
      </c>
      <c r="E422" s="147" t="s">
        <v>881</v>
      </c>
      <c r="F422" s="148" t="s">
        <v>882</v>
      </c>
      <c r="G422" s="149" t="s">
        <v>141</v>
      </c>
      <c r="H422" s="150">
        <v>5</v>
      </c>
      <c r="I422" s="151"/>
      <c r="J422" s="152">
        <f>ROUND(I422*H422,2)</f>
        <v>0</v>
      </c>
      <c r="K422" s="153"/>
      <c r="L422" s="34"/>
      <c r="M422" s="154" t="s">
        <v>1</v>
      </c>
      <c r="N422" s="155" t="s">
        <v>43</v>
      </c>
      <c r="O422" s="59"/>
      <c r="P422" s="156">
        <f>O422*H422</f>
        <v>0</v>
      </c>
      <c r="Q422" s="156">
        <v>0</v>
      </c>
      <c r="R422" s="156">
        <f>Q422*H422</f>
        <v>0</v>
      </c>
      <c r="S422" s="156">
        <v>0</v>
      </c>
      <c r="T422" s="157">
        <f>S422*H422</f>
        <v>0</v>
      </c>
      <c r="U422" s="33"/>
      <c r="V422" s="33"/>
      <c r="W422" s="33"/>
      <c r="X422" s="33"/>
      <c r="Y422" s="33"/>
      <c r="Z422" s="33"/>
      <c r="AA422" s="33"/>
      <c r="AB422" s="33"/>
      <c r="AC422" s="33"/>
      <c r="AD422" s="33"/>
      <c r="AE422" s="33"/>
      <c r="AR422" s="158" t="s">
        <v>134</v>
      </c>
      <c r="AT422" s="158" t="s">
        <v>130</v>
      </c>
      <c r="AU422" s="158" t="s">
        <v>88</v>
      </c>
      <c r="AY422" s="18" t="s">
        <v>127</v>
      </c>
      <c r="BE422" s="159">
        <f>IF(N422="základní",J422,0)</f>
        <v>0</v>
      </c>
      <c r="BF422" s="159">
        <f>IF(N422="snížená",J422,0)</f>
        <v>0</v>
      </c>
      <c r="BG422" s="159">
        <f>IF(N422="zákl. přenesená",J422,0)</f>
        <v>0</v>
      </c>
      <c r="BH422" s="159">
        <f>IF(N422="sníž. přenesená",J422,0)</f>
        <v>0</v>
      </c>
      <c r="BI422" s="159">
        <f>IF(N422="nulová",J422,0)</f>
        <v>0</v>
      </c>
      <c r="BJ422" s="18" t="s">
        <v>86</v>
      </c>
      <c r="BK422" s="159">
        <f>ROUND(I422*H422,2)</f>
        <v>0</v>
      </c>
      <c r="BL422" s="18" t="s">
        <v>134</v>
      </c>
      <c r="BM422" s="158" t="s">
        <v>1489</v>
      </c>
    </row>
    <row r="423" spans="1:65" s="2" customFormat="1" ht="29.25">
      <c r="A423" s="33"/>
      <c r="B423" s="34"/>
      <c r="C423" s="33"/>
      <c r="D423" s="160" t="s">
        <v>136</v>
      </c>
      <c r="E423" s="33"/>
      <c r="F423" s="161" t="s">
        <v>884</v>
      </c>
      <c r="G423" s="33"/>
      <c r="H423" s="33"/>
      <c r="I423" s="162"/>
      <c r="J423" s="33"/>
      <c r="K423" s="33"/>
      <c r="L423" s="34"/>
      <c r="M423" s="163"/>
      <c r="N423" s="164"/>
      <c r="O423" s="59"/>
      <c r="P423" s="59"/>
      <c r="Q423" s="59"/>
      <c r="R423" s="59"/>
      <c r="S423" s="59"/>
      <c r="T423" s="60"/>
      <c r="U423" s="33"/>
      <c r="V423" s="33"/>
      <c r="W423" s="33"/>
      <c r="X423" s="33"/>
      <c r="Y423" s="33"/>
      <c r="Z423" s="33"/>
      <c r="AA423" s="33"/>
      <c r="AB423" s="33"/>
      <c r="AC423" s="33"/>
      <c r="AD423" s="33"/>
      <c r="AE423" s="33"/>
      <c r="AT423" s="18" t="s">
        <v>136</v>
      </c>
      <c r="AU423" s="18" t="s">
        <v>88</v>
      </c>
    </row>
    <row r="424" spans="1:65" s="2" customFormat="1" ht="19.5">
      <c r="A424" s="33"/>
      <c r="B424" s="34"/>
      <c r="C424" s="33"/>
      <c r="D424" s="160" t="s">
        <v>470</v>
      </c>
      <c r="E424" s="33"/>
      <c r="F424" s="180" t="s">
        <v>885</v>
      </c>
      <c r="G424" s="33"/>
      <c r="H424" s="33"/>
      <c r="I424" s="162"/>
      <c r="J424" s="33"/>
      <c r="K424" s="33"/>
      <c r="L424" s="34"/>
      <c r="M424" s="163"/>
      <c r="N424" s="164"/>
      <c r="O424" s="59"/>
      <c r="P424" s="59"/>
      <c r="Q424" s="59"/>
      <c r="R424" s="59"/>
      <c r="S424" s="59"/>
      <c r="T424" s="60"/>
      <c r="U424" s="33"/>
      <c r="V424" s="33"/>
      <c r="W424" s="33"/>
      <c r="X424" s="33"/>
      <c r="Y424" s="33"/>
      <c r="Z424" s="33"/>
      <c r="AA424" s="33"/>
      <c r="AB424" s="33"/>
      <c r="AC424" s="33"/>
      <c r="AD424" s="33"/>
      <c r="AE424" s="33"/>
      <c r="AT424" s="18" t="s">
        <v>470</v>
      </c>
      <c r="AU424" s="18" t="s">
        <v>88</v>
      </c>
    </row>
    <row r="425" spans="1:65" s="2" customFormat="1" ht="21.75" customHeight="1">
      <c r="A425" s="33"/>
      <c r="B425" s="145"/>
      <c r="C425" s="146" t="s">
        <v>380</v>
      </c>
      <c r="D425" s="146" t="s">
        <v>130</v>
      </c>
      <c r="E425" s="147" t="s">
        <v>887</v>
      </c>
      <c r="F425" s="148" t="s">
        <v>888</v>
      </c>
      <c r="G425" s="149" t="s">
        <v>141</v>
      </c>
      <c r="H425" s="150">
        <v>5</v>
      </c>
      <c r="I425" s="151"/>
      <c r="J425" s="152">
        <f>ROUND(I425*H425,2)</f>
        <v>0</v>
      </c>
      <c r="K425" s="153"/>
      <c r="L425" s="34"/>
      <c r="M425" s="154" t="s">
        <v>1</v>
      </c>
      <c r="N425" s="155" t="s">
        <v>43</v>
      </c>
      <c r="O425" s="59"/>
      <c r="P425" s="156">
        <f>O425*H425</f>
        <v>0</v>
      </c>
      <c r="Q425" s="156">
        <v>0</v>
      </c>
      <c r="R425" s="156">
        <f>Q425*H425</f>
        <v>0</v>
      </c>
      <c r="S425" s="156">
        <v>0</v>
      </c>
      <c r="T425" s="157">
        <f>S425*H425</f>
        <v>0</v>
      </c>
      <c r="U425" s="33"/>
      <c r="V425" s="33"/>
      <c r="W425" s="33"/>
      <c r="X425" s="33"/>
      <c r="Y425" s="33"/>
      <c r="Z425" s="33"/>
      <c r="AA425" s="33"/>
      <c r="AB425" s="33"/>
      <c r="AC425" s="33"/>
      <c r="AD425" s="33"/>
      <c r="AE425" s="33"/>
      <c r="AR425" s="158" t="s">
        <v>134</v>
      </c>
      <c r="AT425" s="158" t="s">
        <v>130</v>
      </c>
      <c r="AU425" s="158" t="s">
        <v>88</v>
      </c>
      <c r="AY425" s="18" t="s">
        <v>127</v>
      </c>
      <c r="BE425" s="159">
        <f>IF(N425="základní",J425,0)</f>
        <v>0</v>
      </c>
      <c r="BF425" s="159">
        <f>IF(N425="snížená",J425,0)</f>
        <v>0</v>
      </c>
      <c r="BG425" s="159">
        <f>IF(N425="zákl. přenesená",J425,0)</f>
        <v>0</v>
      </c>
      <c r="BH425" s="159">
        <f>IF(N425="sníž. přenesená",J425,0)</f>
        <v>0</v>
      </c>
      <c r="BI425" s="159">
        <f>IF(N425="nulová",J425,0)</f>
        <v>0</v>
      </c>
      <c r="BJ425" s="18" t="s">
        <v>86</v>
      </c>
      <c r="BK425" s="159">
        <f>ROUND(I425*H425,2)</f>
        <v>0</v>
      </c>
      <c r="BL425" s="18" t="s">
        <v>134</v>
      </c>
      <c r="BM425" s="158" t="s">
        <v>1490</v>
      </c>
    </row>
    <row r="426" spans="1:65" s="2" customFormat="1" ht="39">
      <c r="A426" s="33"/>
      <c r="B426" s="34"/>
      <c r="C426" s="33"/>
      <c r="D426" s="160" t="s">
        <v>136</v>
      </c>
      <c r="E426" s="33"/>
      <c r="F426" s="161" t="s">
        <v>890</v>
      </c>
      <c r="G426" s="33"/>
      <c r="H426" s="33"/>
      <c r="I426" s="162"/>
      <c r="J426" s="33"/>
      <c r="K426" s="33"/>
      <c r="L426" s="34"/>
      <c r="M426" s="163"/>
      <c r="N426" s="164"/>
      <c r="O426" s="59"/>
      <c r="P426" s="59"/>
      <c r="Q426" s="59"/>
      <c r="R426" s="59"/>
      <c r="S426" s="59"/>
      <c r="T426" s="60"/>
      <c r="U426" s="33"/>
      <c r="V426" s="33"/>
      <c r="W426" s="33"/>
      <c r="X426" s="33"/>
      <c r="Y426" s="33"/>
      <c r="Z426" s="33"/>
      <c r="AA426" s="33"/>
      <c r="AB426" s="33"/>
      <c r="AC426" s="33"/>
      <c r="AD426" s="33"/>
      <c r="AE426" s="33"/>
      <c r="AT426" s="18" t="s">
        <v>136</v>
      </c>
      <c r="AU426" s="18" t="s">
        <v>88</v>
      </c>
    </row>
    <row r="427" spans="1:65" s="2" customFormat="1" ht="19.5">
      <c r="A427" s="33"/>
      <c r="B427" s="34"/>
      <c r="C427" s="33"/>
      <c r="D427" s="160" t="s">
        <v>470</v>
      </c>
      <c r="E427" s="33"/>
      <c r="F427" s="180" t="s">
        <v>885</v>
      </c>
      <c r="G427" s="33"/>
      <c r="H427" s="33"/>
      <c r="I427" s="162"/>
      <c r="J427" s="33"/>
      <c r="K427" s="33"/>
      <c r="L427" s="34"/>
      <c r="M427" s="163"/>
      <c r="N427" s="164"/>
      <c r="O427" s="59"/>
      <c r="P427" s="59"/>
      <c r="Q427" s="59"/>
      <c r="R427" s="59"/>
      <c r="S427" s="59"/>
      <c r="T427" s="60"/>
      <c r="U427" s="33"/>
      <c r="V427" s="33"/>
      <c r="W427" s="33"/>
      <c r="X427" s="33"/>
      <c r="Y427" s="33"/>
      <c r="Z427" s="33"/>
      <c r="AA427" s="33"/>
      <c r="AB427" s="33"/>
      <c r="AC427" s="33"/>
      <c r="AD427" s="33"/>
      <c r="AE427" s="33"/>
      <c r="AT427" s="18" t="s">
        <v>470</v>
      </c>
      <c r="AU427" s="18" t="s">
        <v>88</v>
      </c>
    </row>
    <row r="428" spans="1:65" s="2" customFormat="1" ht="16.5" customHeight="1">
      <c r="A428" s="33"/>
      <c r="B428" s="145"/>
      <c r="C428" s="165" t="s">
        <v>385</v>
      </c>
      <c r="D428" s="165" t="s">
        <v>138</v>
      </c>
      <c r="E428" s="166" t="s">
        <v>892</v>
      </c>
      <c r="F428" s="167" t="s">
        <v>893</v>
      </c>
      <c r="G428" s="168" t="s">
        <v>141</v>
      </c>
      <c r="H428" s="169">
        <v>5</v>
      </c>
      <c r="I428" s="170"/>
      <c r="J428" s="171">
        <f>ROUND(I428*H428,2)</f>
        <v>0</v>
      </c>
      <c r="K428" s="172"/>
      <c r="L428" s="173"/>
      <c r="M428" s="174" t="s">
        <v>1</v>
      </c>
      <c r="N428" s="175" t="s">
        <v>43</v>
      </c>
      <c r="O428" s="59"/>
      <c r="P428" s="156">
        <f>O428*H428</f>
        <v>0</v>
      </c>
      <c r="Q428" s="156">
        <v>0.06</v>
      </c>
      <c r="R428" s="156">
        <f>Q428*H428</f>
        <v>0.3</v>
      </c>
      <c r="S428" s="156">
        <v>0</v>
      </c>
      <c r="T428" s="157">
        <f>S428*H428</f>
        <v>0</v>
      </c>
      <c r="U428" s="33"/>
      <c r="V428" s="33"/>
      <c r="W428" s="33"/>
      <c r="X428" s="33"/>
      <c r="Y428" s="33"/>
      <c r="Z428" s="33"/>
      <c r="AA428" s="33"/>
      <c r="AB428" s="33"/>
      <c r="AC428" s="33"/>
      <c r="AD428" s="33"/>
      <c r="AE428" s="33"/>
      <c r="AR428" s="158" t="s">
        <v>142</v>
      </c>
      <c r="AT428" s="158" t="s">
        <v>138</v>
      </c>
      <c r="AU428" s="158" t="s">
        <v>88</v>
      </c>
      <c r="AY428" s="18" t="s">
        <v>127</v>
      </c>
      <c r="BE428" s="159">
        <f>IF(N428="základní",J428,0)</f>
        <v>0</v>
      </c>
      <c r="BF428" s="159">
        <f>IF(N428="snížená",J428,0)</f>
        <v>0</v>
      </c>
      <c r="BG428" s="159">
        <f>IF(N428="zákl. přenesená",J428,0)</f>
        <v>0</v>
      </c>
      <c r="BH428" s="159">
        <f>IF(N428="sníž. přenesená",J428,0)</f>
        <v>0</v>
      </c>
      <c r="BI428" s="159">
        <f>IF(N428="nulová",J428,0)</f>
        <v>0</v>
      </c>
      <c r="BJ428" s="18" t="s">
        <v>86</v>
      </c>
      <c r="BK428" s="159">
        <f>ROUND(I428*H428,2)</f>
        <v>0</v>
      </c>
      <c r="BL428" s="18" t="s">
        <v>134</v>
      </c>
      <c r="BM428" s="158" t="s">
        <v>1491</v>
      </c>
    </row>
    <row r="429" spans="1:65" s="2" customFormat="1">
      <c r="A429" s="33"/>
      <c r="B429" s="34"/>
      <c r="C429" s="33"/>
      <c r="D429" s="160" t="s">
        <v>136</v>
      </c>
      <c r="E429" s="33"/>
      <c r="F429" s="161" t="s">
        <v>893</v>
      </c>
      <c r="G429" s="33"/>
      <c r="H429" s="33"/>
      <c r="I429" s="162"/>
      <c r="J429" s="33"/>
      <c r="K429" s="33"/>
      <c r="L429" s="34"/>
      <c r="M429" s="163"/>
      <c r="N429" s="164"/>
      <c r="O429" s="59"/>
      <c r="P429" s="59"/>
      <c r="Q429" s="59"/>
      <c r="R429" s="59"/>
      <c r="S429" s="59"/>
      <c r="T429" s="60"/>
      <c r="U429" s="33"/>
      <c r="V429" s="33"/>
      <c r="W429" s="33"/>
      <c r="X429" s="33"/>
      <c r="Y429" s="33"/>
      <c r="Z429" s="33"/>
      <c r="AA429" s="33"/>
      <c r="AB429" s="33"/>
      <c r="AC429" s="33"/>
      <c r="AD429" s="33"/>
      <c r="AE429" s="33"/>
      <c r="AT429" s="18" t="s">
        <v>136</v>
      </c>
      <c r="AU429" s="18" t="s">
        <v>88</v>
      </c>
    </row>
    <row r="430" spans="1:65" s="2" customFormat="1" ht="24.2" customHeight="1">
      <c r="A430" s="33"/>
      <c r="B430" s="145"/>
      <c r="C430" s="146" t="s">
        <v>390</v>
      </c>
      <c r="D430" s="146" t="s">
        <v>130</v>
      </c>
      <c r="E430" s="147" t="s">
        <v>1492</v>
      </c>
      <c r="F430" s="148" t="s">
        <v>1493</v>
      </c>
      <c r="G430" s="149" t="s">
        <v>141</v>
      </c>
      <c r="H430" s="150">
        <v>3</v>
      </c>
      <c r="I430" s="151"/>
      <c r="J430" s="152">
        <f>ROUND(I430*H430,2)</f>
        <v>0</v>
      </c>
      <c r="K430" s="153"/>
      <c r="L430" s="34"/>
      <c r="M430" s="154" t="s">
        <v>1</v>
      </c>
      <c r="N430" s="155" t="s">
        <v>43</v>
      </c>
      <c r="O430" s="59"/>
      <c r="P430" s="156">
        <f>O430*H430</f>
        <v>0</v>
      </c>
      <c r="Q430" s="156">
        <v>0</v>
      </c>
      <c r="R430" s="156">
        <f>Q430*H430</f>
        <v>0</v>
      </c>
      <c r="S430" s="156">
        <v>0</v>
      </c>
      <c r="T430" s="157">
        <f>S430*H430</f>
        <v>0</v>
      </c>
      <c r="U430" s="33"/>
      <c r="V430" s="33"/>
      <c r="W430" s="33"/>
      <c r="X430" s="33"/>
      <c r="Y430" s="33"/>
      <c r="Z430" s="33"/>
      <c r="AA430" s="33"/>
      <c r="AB430" s="33"/>
      <c r="AC430" s="33"/>
      <c r="AD430" s="33"/>
      <c r="AE430" s="33"/>
      <c r="AR430" s="158" t="s">
        <v>134</v>
      </c>
      <c r="AT430" s="158" t="s">
        <v>130</v>
      </c>
      <c r="AU430" s="158" t="s">
        <v>88</v>
      </c>
      <c r="AY430" s="18" t="s">
        <v>127</v>
      </c>
      <c r="BE430" s="159">
        <f>IF(N430="základní",J430,0)</f>
        <v>0</v>
      </c>
      <c r="BF430" s="159">
        <f>IF(N430="snížená",J430,0)</f>
        <v>0</v>
      </c>
      <c r="BG430" s="159">
        <f>IF(N430="zákl. přenesená",J430,0)</f>
        <v>0</v>
      </c>
      <c r="BH430" s="159">
        <f>IF(N430="sníž. přenesená",J430,0)</f>
        <v>0</v>
      </c>
      <c r="BI430" s="159">
        <f>IF(N430="nulová",J430,0)</f>
        <v>0</v>
      </c>
      <c r="BJ430" s="18" t="s">
        <v>86</v>
      </c>
      <c r="BK430" s="159">
        <f>ROUND(I430*H430,2)</f>
        <v>0</v>
      </c>
      <c r="BL430" s="18" t="s">
        <v>134</v>
      </c>
      <c r="BM430" s="158" t="s">
        <v>1494</v>
      </c>
    </row>
    <row r="431" spans="1:65" s="2" customFormat="1" ht="29.25">
      <c r="A431" s="33"/>
      <c r="B431" s="34"/>
      <c r="C431" s="33"/>
      <c r="D431" s="160" t="s">
        <v>136</v>
      </c>
      <c r="E431" s="33"/>
      <c r="F431" s="161" t="s">
        <v>1495</v>
      </c>
      <c r="G431" s="33"/>
      <c r="H431" s="33"/>
      <c r="I431" s="162"/>
      <c r="J431" s="33"/>
      <c r="K431" s="33"/>
      <c r="L431" s="34"/>
      <c r="M431" s="163"/>
      <c r="N431" s="164"/>
      <c r="O431" s="59"/>
      <c r="P431" s="59"/>
      <c r="Q431" s="59"/>
      <c r="R431" s="59"/>
      <c r="S431" s="59"/>
      <c r="T431" s="60"/>
      <c r="U431" s="33"/>
      <c r="V431" s="33"/>
      <c r="W431" s="33"/>
      <c r="X431" s="33"/>
      <c r="Y431" s="33"/>
      <c r="Z431" s="33"/>
      <c r="AA431" s="33"/>
      <c r="AB431" s="33"/>
      <c r="AC431" s="33"/>
      <c r="AD431" s="33"/>
      <c r="AE431" s="33"/>
      <c r="AT431" s="18" t="s">
        <v>136</v>
      </c>
      <c r="AU431" s="18" t="s">
        <v>88</v>
      </c>
    </row>
    <row r="432" spans="1:65" s="2" customFormat="1" ht="24.2" customHeight="1">
      <c r="A432" s="33"/>
      <c r="B432" s="145"/>
      <c r="C432" s="165" t="s">
        <v>395</v>
      </c>
      <c r="D432" s="165" t="s">
        <v>138</v>
      </c>
      <c r="E432" s="166" t="s">
        <v>1496</v>
      </c>
      <c r="F432" s="167" t="s">
        <v>1497</v>
      </c>
      <c r="G432" s="168" t="s">
        <v>141</v>
      </c>
      <c r="H432" s="169">
        <v>3</v>
      </c>
      <c r="I432" s="170"/>
      <c r="J432" s="171">
        <f>ROUND(I432*H432,2)</f>
        <v>0</v>
      </c>
      <c r="K432" s="172"/>
      <c r="L432" s="173"/>
      <c r="M432" s="174" t="s">
        <v>1</v>
      </c>
      <c r="N432" s="175" t="s">
        <v>43</v>
      </c>
      <c r="O432" s="59"/>
      <c r="P432" s="156">
        <f>O432*H432</f>
        <v>0</v>
      </c>
      <c r="Q432" s="156">
        <v>0.77400000000000002</v>
      </c>
      <c r="R432" s="156">
        <f>Q432*H432</f>
        <v>2.3220000000000001</v>
      </c>
      <c r="S432" s="156">
        <v>0</v>
      </c>
      <c r="T432" s="157">
        <f>S432*H432</f>
        <v>0</v>
      </c>
      <c r="U432" s="33"/>
      <c r="V432" s="33"/>
      <c r="W432" s="33"/>
      <c r="X432" s="33"/>
      <c r="Y432" s="33"/>
      <c r="Z432" s="33"/>
      <c r="AA432" s="33"/>
      <c r="AB432" s="33"/>
      <c r="AC432" s="33"/>
      <c r="AD432" s="33"/>
      <c r="AE432" s="33"/>
      <c r="AR432" s="158" t="s">
        <v>142</v>
      </c>
      <c r="AT432" s="158" t="s">
        <v>138</v>
      </c>
      <c r="AU432" s="158" t="s">
        <v>88</v>
      </c>
      <c r="AY432" s="18" t="s">
        <v>127</v>
      </c>
      <c r="BE432" s="159">
        <f>IF(N432="základní",J432,0)</f>
        <v>0</v>
      </c>
      <c r="BF432" s="159">
        <f>IF(N432="snížená",J432,0)</f>
        <v>0</v>
      </c>
      <c r="BG432" s="159">
        <f>IF(N432="zákl. přenesená",J432,0)</f>
        <v>0</v>
      </c>
      <c r="BH432" s="159">
        <f>IF(N432="sníž. přenesená",J432,0)</f>
        <v>0</v>
      </c>
      <c r="BI432" s="159">
        <f>IF(N432="nulová",J432,0)</f>
        <v>0</v>
      </c>
      <c r="BJ432" s="18" t="s">
        <v>86</v>
      </c>
      <c r="BK432" s="159">
        <f>ROUND(I432*H432,2)</f>
        <v>0</v>
      </c>
      <c r="BL432" s="18" t="s">
        <v>134</v>
      </c>
      <c r="BM432" s="158" t="s">
        <v>1498</v>
      </c>
    </row>
    <row r="433" spans="1:65" s="2" customFormat="1">
      <c r="A433" s="33"/>
      <c r="B433" s="34"/>
      <c r="C433" s="33"/>
      <c r="D433" s="160" t="s">
        <v>136</v>
      </c>
      <c r="E433" s="33"/>
      <c r="F433" s="161" t="s">
        <v>1497</v>
      </c>
      <c r="G433" s="33"/>
      <c r="H433" s="33"/>
      <c r="I433" s="162"/>
      <c r="J433" s="33"/>
      <c r="K433" s="33"/>
      <c r="L433" s="34"/>
      <c r="M433" s="163"/>
      <c r="N433" s="164"/>
      <c r="O433" s="59"/>
      <c r="P433" s="59"/>
      <c r="Q433" s="59"/>
      <c r="R433" s="59"/>
      <c r="S433" s="59"/>
      <c r="T433" s="60"/>
      <c r="U433" s="33"/>
      <c r="V433" s="33"/>
      <c r="W433" s="33"/>
      <c r="X433" s="33"/>
      <c r="Y433" s="33"/>
      <c r="Z433" s="33"/>
      <c r="AA433" s="33"/>
      <c r="AB433" s="33"/>
      <c r="AC433" s="33"/>
      <c r="AD433" s="33"/>
      <c r="AE433" s="33"/>
      <c r="AT433" s="18" t="s">
        <v>136</v>
      </c>
      <c r="AU433" s="18" t="s">
        <v>88</v>
      </c>
    </row>
    <row r="434" spans="1:65" s="2" customFormat="1" ht="24.2" customHeight="1">
      <c r="A434" s="33"/>
      <c r="B434" s="145"/>
      <c r="C434" s="146" t="s">
        <v>400</v>
      </c>
      <c r="D434" s="146" t="s">
        <v>130</v>
      </c>
      <c r="E434" s="147" t="s">
        <v>1499</v>
      </c>
      <c r="F434" s="148" t="s">
        <v>1500</v>
      </c>
      <c r="G434" s="149" t="s">
        <v>141</v>
      </c>
      <c r="H434" s="150">
        <v>4</v>
      </c>
      <c r="I434" s="151"/>
      <c r="J434" s="152">
        <f>ROUND(I434*H434,2)</f>
        <v>0</v>
      </c>
      <c r="K434" s="153"/>
      <c r="L434" s="34"/>
      <c r="M434" s="154" t="s">
        <v>1</v>
      </c>
      <c r="N434" s="155" t="s">
        <v>43</v>
      </c>
      <c r="O434" s="59"/>
      <c r="P434" s="156">
        <f>O434*H434</f>
        <v>0</v>
      </c>
      <c r="Q434" s="156">
        <v>0</v>
      </c>
      <c r="R434" s="156">
        <f>Q434*H434</f>
        <v>0</v>
      </c>
      <c r="S434" s="156">
        <v>0</v>
      </c>
      <c r="T434" s="157">
        <f>S434*H434</f>
        <v>0</v>
      </c>
      <c r="U434" s="33"/>
      <c r="V434" s="33"/>
      <c r="W434" s="33"/>
      <c r="X434" s="33"/>
      <c r="Y434" s="33"/>
      <c r="Z434" s="33"/>
      <c r="AA434" s="33"/>
      <c r="AB434" s="33"/>
      <c r="AC434" s="33"/>
      <c r="AD434" s="33"/>
      <c r="AE434" s="33"/>
      <c r="AR434" s="158" t="s">
        <v>134</v>
      </c>
      <c r="AT434" s="158" t="s">
        <v>130</v>
      </c>
      <c r="AU434" s="158" t="s">
        <v>88</v>
      </c>
      <c r="AY434" s="18" t="s">
        <v>127</v>
      </c>
      <c r="BE434" s="159">
        <f>IF(N434="základní",J434,0)</f>
        <v>0</v>
      </c>
      <c r="BF434" s="159">
        <f>IF(N434="snížená",J434,0)</f>
        <v>0</v>
      </c>
      <c r="BG434" s="159">
        <f>IF(N434="zákl. přenesená",J434,0)</f>
        <v>0</v>
      </c>
      <c r="BH434" s="159">
        <f>IF(N434="sníž. přenesená",J434,0)</f>
        <v>0</v>
      </c>
      <c r="BI434" s="159">
        <f>IF(N434="nulová",J434,0)</f>
        <v>0</v>
      </c>
      <c r="BJ434" s="18" t="s">
        <v>86</v>
      </c>
      <c r="BK434" s="159">
        <f>ROUND(I434*H434,2)</f>
        <v>0</v>
      </c>
      <c r="BL434" s="18" t="s">
        <v>134</v>
      </c>
      <c r="BM434" s="158" t="s">
        <v>1501</v>
      </c>
    </row>
    <row r="435" spans="1:65" s="2" customFormat="1" ht="29.25">
      <c r="A435" s="33"/>
      <c r="B435" s="34"/>
      <c r="C435" s="33"/>
      <c r="D435" s="160" t="s">
        <v>136</v>
      </c>
      <c r="E435" s="33"/>
      <c r="F435" s="161" t="s">
        <v>1502</v>
      </c>
      <c r="G435" s="33"/>
      <c r="H435" s="33"/>
      <c r="I435" s="162"/>
      <c r="J435" s="33"/>
      <c r="K435" s="33"/>
      <c r="L435" s="34"/>
      <c r="M435" s="163"/>
      <c r="N435" s="164"/>
      <c r="O435" s="59"/>
      <c r="P435" s="59"/>
      <c r="Q435" s="59"/>
      <c r="R435" s="59"/>
      <c r="S435" s="59"/>
      <c r="T435" s="60"/>
      <c r="U435" s="33"/>
      <c r="V435" s="33"/>
      <c r="W435" s="33"/>
      <c r="X435" s="33"/>
      <c r="Y435" s="33"/>
      <c r="Z435" s="33"/>
      <c r="AA435" s="33"/>
      <c r="AB435" s="33"/>
      <c r="AC435" s="33"/>
      <c r="AD435" s="33"/>
      <c r="AE435" s="33"/>
      <c r="AT435" s="18" t="s">
        <v>136</v>
      </c>
      <c r="AU435" s="18" t="s">
        <v>88</v>
      </c>
    </row>
    <row r="436" spans="1:65" s="2" customFormat="1" ht="24.2" customHeight="1">
      <c r="A436" s="33"/>
      <c r="B436" s="145"/>
      <c r="C436" s="146" t="s">
        <v>763</v>
      </c>
      <c r="D436" s="146" t="s">
        <v>130</v>
      </c>
      <c r="E436" s="147" t="s">
        <v>1503</v>
      </c>
      <c r="F436" s="148" t="s">
        <v>1504</v>
      </c>
      <c r="G436" s="149" t="s">
        <v>487</v>
      </c>
      <c r="H436" s="150">
        <v>33.6</v>
      </c>
      <c r="I436" s="151"/>
      <c r="J436" s="152">
        <f>ROUND(I436*H436,2)</f>
        <v>0</v>
      </c>
      <c r="K436" s="153"/>
      <c r="L436" s="34"/>
      <c r="M436" s="154" t="s">
        <v>1</v>
      </c>
      <c r="N436" s="155" t="s">
        <v>43</v>
      </c>
      <c r="O436" s="59"/>
      <c r="P436" s="156">
        <f>O436*H436</f>
        <v>0</v>
      </c>
      <c r="Q436" s="156">
        <v>0</v>
      </c>
      <c r="R436" s="156">
        <f>Q436*H436</f>
        <v>0</v>
      </c>
      <c r="S436" s="156">
        <v>0</v>
      </c>
      <c r="T436" s="157">
        <f>S436*H436</f>
        <v>0</v>
      </c>
      <c r="U436" s="33"/>
      <c r="V436" s="33"/>
      <c r="W436" s="33"/>
      <c r="X436" s="33"/>
      <c r="Y436" s="33"/>
      <c r="Z436" s="33"/>
      <c r="AA436" s="33"/>
      <c r="AB436" s="33"/>
      <c r="AC436" s="33"/>
      <c r="AD436" s="33"/>
      <c r="AE436" s="33"/>
      <c r="AR436" s="158" t="s">
        <v>134</v>
      </c>
      <c r="AT436" s="158" t="s">
        <v>130</v>
      </c>
      <c r="AU436" s="158" t="s">
        <v>88</v>
      </c>
      <c r="AY436" s="18" t="s">
        <v>127</v>
      </c>
      <c r="BE436" s="159">
        <f>IF(N436="základní",J436,0)</f>
        <v>0</v>
      </c>
      <c r="BF436" s="159">
        <f>IF(N436="snížená",J436,0)</f>
        <v>0</v>
      </c>
      <c r="BG436" s="159">
        <f>IF(N436="zákl. přenesená",J436,0)</f>
        <v>0</v>
      </c>
      <c r="BH436" s="159">
        <f>IF(N436="sníž. přenesená",J436,0)</f>
        <v>0</v>
      </c>
      <c r="BI436" s="159">
        <f>IF(N436="nulová",J436,0)</f>
        <v>0</v>
      </c>
      <c r="BJ436" s="18" t="s">
        <v>86</v>
      </c>
      <c r="BK436" s="159">
        <f>ROUND(I436*H436,2)</f>
        <v>0</v>
      </c>
      <c r="BL436" s="18" t="s">
        <v>134</v>
      </c>
      <c r="BM436" s="158" t="s">
        <v>1505</v>
      </c>
    </row>
    <row r="437" spans="1:65" s="2" customFormat="1" ht="29.25">
      <c r="A437" s="33"/>
      <c r="B437" s="34"/>
      <c r="C437" s="33"/>
      <c r="D437" s="160" t="s">
        <v>136</v>
      </c>
      <c r="E437" s="33"/>
      <c r="F437" s="161" t="s">
        <v>1506</v>
      </c>
      <c r="G437" s="33"/>
      <c r="H437" s="33"/>
      <c r="I437" s="162"/>
      <c r="J437" s="33"/>
      <c r="K437" s="33"/>
      <c r="L437" s="34"/>
      <c r="M437" s="163"/>
      <c r="N437" s="164"/>
      <c r="O437" s="59"/>
      <c r="P437" s="59"/>
      <c r="Q437" s="59"/>
      <c r="R437" s="59"/>
      <c r="S437" s="59"/>
      <c r="T437" s="60"/>
      <c r="U437" s="33"/>
      <c r="V437" s="33"/>
      <c r="W437" s="33"/>
      <c r="X437" s="33"/>
      <c r="Y437" s="33"/>
      <c r="Z437" s="33"/>
      <c r="AA437" s="33"/>
      <c r="AB437" s="33"/>
      <c r="AC437" s="33"/>
      <c r="AD437" s="33"/>
      <c r="AE437" s="33"/>
      <c r="AT437" s="18" t="s">
        <v>136</v>
      </c>
      <c r="AU437" s="18" t="s">
        <v>88</v>
      </c>
    </row>
    <row r="438" spans="1:65" s="13" customFormat="1">
      <c r="B438" s="181"/>
      <c r="D438" s="160" t="s">
        <v>472</v>
      </c>
      <c r="E438" s="182" t="s">
        <v>1</v>
      </c>
      <c r="F438" s="183" t="s">
        <v>1507</v>
      </c>
      <c r="H438" s="184">
        <v>33.6</v>
      </c>
      <c r="I438" s="185"/>
      <c r="L438" s="181"/>
      <c r="M438" s="186"/>
      <c r="N438" s="187"/>
      <c r="O438" s="187"/>
      <c r="P438" s="187"/>
      <c r="Q438" s="187"/>
      <c r="R438" s="187"/>
      <c r="S438" s="187"/>
      <c r="T438" s="188"/>
      <c r="AT438" s="182" t="s">
        <v>472</v>
      </c>
      <c r="AU438" s="182" t="s">
        <v>88</v>
      </c>
      <c r="AV438" s="13" t="s">
        <v>88</v>
      </c>
      <c r="AW438" s="13" t="s">
        <v>35</v>
      </c>
      <c r="AX438" s="13" t="s">
        <v>86</v>
      </c>
      <c r="AY438" s="182" t="s">
        <v>127</v>
      </c>
    </row>
    <row r="439" spans="1:65" s="2" customFormat="1" ht="24.2" customHeight="1">
      <c r="A439" s="33"/>
      <c r="B439" s="145"/>
      <c r="C439" s="146" t="s">
        <v>770</v>
      </c>
      <c r="D439" s="146" t="s">
        <v>130</v>
      </c>
      <c r="E439" s="147" t="s">
        <v>1508</v>
      </c>
      <c r="F439" s="148" t="s">
        <v>1509</v>
      </c>
      <c r="G439" s="149" t="s">
        <v>487</v>
      </c>
      <c r="H439" s="150">
        <v>19.05</v>
      </c>
      <c r="I439" s="151"/>
      <c r="J439" s="152">
        <f>ROUND(I439*H439,2)</f>
        <v>0</v>
      </c>
      <c r="K439" s="153"/>
      <c r="L439" s="34"/>
      <c r="M439" s="154" t="s">
        <v>1</v>
      </c>
      <c r="N439" s="155" t="s">
        <v>43</v>
      </c>
      <c r="O439" s="59"/>
      <c r="P439" s="156">
        <f>O439*H439</f>
        <v>0</v>
      </c>
      <c r="Q439" s="156">
        <v>0</v>
      </c>
      <c r="R439" s="156">
        <f>Q439*H439</f>
        <v>0</v>
      </c>
      <c r="S439" s="156">
        <v>0</v>
      </c>
      <c r="T439" s="157">
        <f>S439*H439</f>
        <v>0</v>
      </c>
      <c r="U439" s="33"/>
      <c r="V439" s="33"/>
      <c r="W439" s="33"/>
      <c r="X439" s="33"/>
      <c r="Y439" s="33"/>
      <c r="Z439" s="33"/>
      <c r="AA439" s="33"/>
      <c r="AB439" s="33"/>
      <c r="AC439" s="33"/>
      <c r="AD439" s="33"/>
      <c r="AE439" s="33"/>
      <c r="AR439" s="158" t="s">
        <v>134</v>
      </c>
      <c r="AT439" s="158" t="s">
        <v>130</v>
      </c>
      <c r="AU439" s="158" t="s">
        <v>88</v>
      </c>
      <c r="AY439" s="18" t="s">
        <v>127</v>
      </c>
      <c r="BE439" s="159">
        <f>IF(N439="základní",J439,0)</f>
        <v>0</v>
      </c>
      <c r="BF439" s="159">
        <f>IF(N439="snížená",J439,0)</f>
        <v>0</v>
      </c>
      <c r="BG439" s="159">
        <f>IF(N439="zákl. přenesená",J439,0)</f>
        <v>0</v>
      </c>
      <c r="BH439" s="159">
        <f>IF(N439="sníž. přenesená",J439,0)</f>
        <v>0</v>
      </c>
      <c r="BI439" s="159">
        <f>IF(N439="nulová",J439,0)</f>
        <v>0</v>
      </c>
      <c r="BJ439" s="18" t="s">
        <v>86</v>
      </c>
      <c r="BK439" s="159">
        <f>ROUND(I439*H439,2)</f>
        <v>0</v>
      </c>
      <c r="BL439" s="18" t="s">
        <v>134</v>
      </c>
      <c r="BM439" s="158" t="s">
        <v>1510</v>
      </c>
    </row>
    <row r="440" spans="1:65" s="2" customFormat="1" ht="39">
      <c r="A440" s="33"/>
      <c r="B440" s="34"/>
      <c r="C440" s="33"/>
      <c r="D440" s="160" t="s">
        <v>136</v>
      </c>
      <c r="E440" s="33"/>
      <c r="F440" s="161" t="s">
        <v>1511</v>
      </c>
      <c r="G440" s="33"/>
      <c r="H440" s="33"/>
      <c r="I440" s="162"/>
      <c r="J440" s="33"/>
      <c r="K440" s="33"/>
      <c r="L440" s="34"/>
      <c r="M440" s="163"/>
      <c r="N440" s="164"/>
      <c r="O440" s="59"/>
      <c r="P440" s="59"/>
      <c r="Q440" s="59"/>
      <c r="R440" s="59"/>
      <c r="S440" s="59"/>
      <c r="T440" s="60"/>
      <c r="U440" s="33"/>
      <c r="V440" s="33"/>
      <c r="W440" s="33"/>
      <c r="X440" s="33"/>
      <c r="Y440" s="33"/>
      <c r="Z440" s="33"/>
      <c r="AA440" s="33"/>
      <c r="AB440" s="33"/>
      <c r="AC440" s="33"/>
      <c r="AD440" s="33"/>
      <c r="AE440" s="33"/>
      <c r="AT440" s="18" t="s">
        <v>136</v>
      </c>
      <c r="AU440" s="18" t="s">
        <v>88</v>
      </c>
    </row>
    <row r="441" spans="1:65" s="13" customFormat="1">
      <c r="B441" s="181"/>
      <c r="D441" s="160" t="s">
        <v>472</v>
      </c>
      <c r="E441" s="182" t="s">
        <v>1</v>
      </c>
      <c r="F441" s="183" t="s">
        <v>1512</v>
      </c>
      <c r="H441" s="184">
        <v>19.05</v>
      </c>
      <c r="I441" s="185"/>
      <c r="L441" s="181"/>
      <c r="M441" s="186"/>
      <c r="N441" s="187"/>
      <c r="O441" s="187"/>
      <c r="P441" s="187"/>
      <c r="Q441" s="187"/>
      <c r="R441" s="187"/>
      <c r="S441" s="187"/>
      <c r="T441" s="188"/>
      <c r="AT441" s="182" t="s">
        <v>472</v>
      </c>
      <c r="AU441" s="182" t="s">
        <v>88</v>
      </c>
      <c r="AV441" s="13" t="s">
        <v>88</v>
      </c>
      <c r="AW441" s="13" t="s">
        <v>35</v>
      </c>
      <c r="AX441" s="13" t="s">
        <v>86</v>
      </c>
      <c r="AY441" s="182" t="s">
        <v>127</v>
      </c>
    </row>
    <row r="442" spans="1:65" s="2" customFormat="1" ht="16.5" customHeight="1">
      <c r="A442" s="33"/>
      <c r="B442" s="145"/>
      <c r="C442" s="165" t="s">
        <v>776</v>
      </c>
      <c r="D442" s="165" t="s">
        <v>138</v>
      </c>
      <c r="E442" s="166" t="s">
        <v>1513</v>
      </c>
      <c r="F442" s="167" t="s">
        <v>1514</v>
      </c>
      <c r="G442" s="168" t="s">
        <v>487</v>
      </c>
      <c r="H442" s="169">
        <v>19.05</v>
      </c>
      <c r="I442" s="170"/>
      <c r="J442" s="171">
        <f>ROUND(I442*H442,2)</f>
        <v>0</v>
      </c>
      <c r="K442" s="172"/>
      <c r="L442" s="173"/>
      <c r="M442" s="174" t="s">
        <v>1</v>
      </c>
      <c r="N442" s="175" t="s">
        <v>43</v>
      </c>
      <c r="O442" s="59"/>
      <c r="P442" s="156">
        <f>O442*H442</f>
        <v>0</v>
      </c>
      <c r="Q442" s="156">
        <v>0</v>
      </c>
      <c r="R442" s="156">
        <f>Q442*H442</f>
        <v>0</v>
      </c>
      <c r="S442" s="156">
        <v>0</v>
      </c>
      <c r="T442" s="157">
        <f>S442*H442</f>
        <v>0</v>
      </c>
      <c r="U442" s="33"/>
      <c r="V442" s="33"/>
      <c r="W442" s="33"/>
      <c r="X442" s="33"/>
      <c r="Y442" s="33"/>
      <c r="Z442" s="33"/>
      <c r="AA442" s="33"/>
      <c r="AB442" s="33"/>
      <c r="AC442" s="33"/>
      <c r="AD442" s="33"/>
      <c r="AE442" s="33"/>
      <c r="AR442" s="158" t="s">
        <v>142</v>
      </c>
      <c r="AT442" s="158" t="s">
        <v>138</v>
      </c>
      <c r="AU442" s="158" t="s">
        <v>88</v>
      </c>
      <c r="AY442" s="18" t="s">
        <v>127</v>
      </c>
      <c r="BE442" s="159">
        <f>IF(N442="základní",J442,0)</f>
        <v>0</v>
      </c>
      <c r="BF442" s="159">
        <f>IF(N442="snížená",J442,0)</f>
        <v>0</v>
      </c>
      <c r="BG442" s="159">
        <f>IF(N442="zákl. přenesená",J442,0)</f>
        <v>0</v>
      </c>
      <c r="BH442" s="159">
        <f>IF(N442="sníž. přenesená",J442,0)</f>
        <v>0</v>
      </c>
      <c r="BI442" s="159">
        <f>IF(N442="nulová",J442,0)</f>
        <v>0</v>
      </c>
      <c r="BJ442" s="18" t="s">
        <v>86</v>
      </c>
      <c r="BK442" s="159">
        <f>ROUND(I442*H442,2)</f>
        <v>0</v>
      </c>
      <c r="BL442" s="18" t="s">
        <v>134</v>
      </c>
      <c r="BM442" s="158" t="s">
        <v>1515</v>
      </c>
    </row>
    <row r="443" spans="1:65" s="2" customFormat="1">
      <c r="A443" s="33"/>
      <c r="B443" s="34"/>
      <c r="C443" s="33"/>
      <c r="D443" s="160" t="s">
        <v>136</v>
      </c>
      <c r="E443" s="33"/>
      <c r="F443" s="161" t="s">
        <v>1514</v>
      </c>
      <c r="G443" s="33"/>
      <c r="H443" s="33"/>
      <c r="I443" s="162"/>
      <c r="J443" s="33"/>
      <c r="K443" s="33"/>
      <c r="L443" s="34"/>
      <c r="M443" s="163"/>
      <c r="N443" s="164"/>
      <c r="O443" s="59"/>
      <c r="P443" s="59"/>
      <c r="Q443" s="59"/>
      <c r="R443" s="59"/>
      <c r="S443" s="59"/>
      <c r="T443" s="60"/>
      <c r="U443" s="33"/>
      <c r="V443" s="33"/>
      <c r="W443" s="33"/>
      <c r="X443" s="33"/>
      <c r="Y443" s="33"/>
      <c r="Z443" s="33"/>
      <c r="AA443" s="33"/>
      <c r="AB443" s="33"/>
      <c r="AC443" s="33"/>
      <c r="AD443" s="33"/>
      <c r="AE443" s="33"/>
      <c r="AT443" s="18" t="s">
        <v>136</v>
      </c>
      <c r="AU443" s="18" t="s">
        <v>88</v>
      </c>
    </row>
    <row r="444" spans="1:65" s="2" customFormat="1" ht="16.5" customHeight="1">
      <c r="A444" s="33"/>
      <c r="B444" s="145"/>
      <c r="C444" s="165" t="s">
        <v>782</v>
      </c>
      <c r="D444" s="165" t="s">
        <v>138</v>
      </c>
      <c r="E444" s="166" t="s">
        <v>1516</v>
      </c>
      <c r="F444" s="167" t="s">
        <v>1517</v>
      </c>
      <c r="G444" s="168" t="s">
        <v>141</v>
      </c>
      <c r="H444" s="169">
        <v>10</v>
      </c>
      <c r="I444" s="170"/>
      <c r="J444" s="171">
        <f>ROUND(I444*H444,2)</f>
        <v>0</v>
      </c>
      <c r="K444" s="172"/>
      <c r="L444" s="173"/>
      <c r="M444" s="174" t="s">
        <v>1</v>
      </c>
      <c r="N444" s="175" t="s">
        <v>43</v>
      </c>
      <c r="O444" s="59"/>
      <c r="P444" s="156">
        <f>O444*H444</f>
        <v>0</v>
      </c>
      <c r="Q444" s="156">
        <v>0</v>
      </c>
      <c r="R444" s="156">
        <f>Q444*H444</f>
        <v>0</v>
      </c>
      <c r="S444" s="156">
        <v>0</v>
      </c>
      <c r="T444" s="157">
        <f>S444*H444</f>
        <v>0</v>
      </c>
      <c r="U444" s="33"/>
      <c r="V444" s="33"/>
      <c r="W444" s="33"/>
      <c r="X444" s="33"/>
      <c r="Y444" s="33"/>
      <c r="Z444" s="33"/>
      <c r="AA444" s="33"/>
      <c r="AB444" s="33"/>
      <c r="AC444" s="33"/>
      <c r="AD444" s="33"/>
      <c r="AE444" s="33"/>
      <c r="AR444" s="158" t="s">
        <v>142</v>
      </c>
      <c r="AT444" s="158" t="s">
        <v>138</v>
      </c>
      <c r="AU444" s="158" t="s">
        <v>88</v>
      </c>
      <c r="AY444" s="18" t="s">
        <v>127</v>
      </c>
      <c r="BE444" s="159">
        <f>IF(N444="základní",J444,0)</f>
        <v>0</v>
      </c>
      <c r="BF444" s="159">
        <f>IF(N444="snížená",J444,0)</f>
        <v>0</v>
      </c>
      <c r="BG444" s="159">
        <f>IF(N444="zákl. přenesená",J444,0)</f>
        <v>0</v>
      </c>
      <c r="BH444" s="159">
        <f>IF(N444="sníž. přenesená",J444,0)</f>
        <v>0</v>
      </c>
      <c r="BI444" s="159">
        <f>IF(N444="nulová",J444,0)</f>
        <v>0</v>
      </c>
      <c r="BJ444" s="18" t="s">
        <v>86</v>
      </c>
      <c r="BK444" s="159">
        <f>ROUND(I444*H444,2)</f>
        <v>0</v>
      </c>
      <c r="BL444" s="18" t="s">
        <v>134</v>
      </c>
      <c r="BM444" s="158" t="s">
        <v>1518</v>
      </c>
    </row>
    <row r="445" spans="1:65" s="2" customFormat="1">
      <c r="A445" s="33"/>
      <c r="B445" s="34"/>
      <c r="C445" s="33"/>
      <c r="D445" s="160" t="s">
        <v>136</v>
      </c>
      <c r="E445" s="33"/>
      <c r="F445" s="161" t="s">
        <v>1517</v>
      </c>
      <c r="G445" s="33"/>
      <c r="H445" s="33"/>
      <c r="I445" s="162"/>
      <c r="J445" s="33"/>
      <c r="K445" s="33"/>
      <c r="L445" s="34"/>
      <c r="M445" s="163"/>
      <c r="N445" s="164"/>
      <c r="O445" s="59"/>
      <c r="P445" s="59"/>
      <c r="Q445" s="59"/>
      <c r="R445" s="59"/>
      <c r="S445" s="59"/>
      <c r="T445" s="60"/>
      <c r="U445" s="33"/>
      <c r="V445" s="33"/>
      <c r="W445" s="33"/>
      <c r="X445" s="33"/>
      <c r="Y445" s="33"/>
      <c r="Z445" s="33"/>
      <c r="AA445" s="33"/>
      <c r="AB445" s="33"/>
      <c r="AC445" s="33"/>
      <c r="AD445" s="33"/>
      <c r="AE445" s="33"/>
      <c r="AT445" s="18" t="s">
        <v>136</v>
      </c>
      <c r="AU445" s="18" t="s">
        <v>88</v>
      </c>
    </row>
    <row r="446" spans="1:65" s="2" customFormat="1" ht="24.2" customHeight="1">
      <c r="A446" s="33"/>
      <c r="B446" s="145"/>
      <c r="C446" s="165" t="s">
        <v>787</v>
      </c>
      <c r="D446" s="165" t="s">
        <v>138</v>
      </c>
      <c r="E446" s="166" t="s">
        <v>1519</v>
      </c>
      <c r="F446" s="167" t="s">
        <v>1520</v>
      </c>
      <c r="G446" s="168" t="s">
        <v>1521</v>
      </c>
      <c r="H446" s="169">
        <v>5</v>
      </c>
      <c r="I446" s="170"/>
      <c r="J446" s="171">
        <f>ROUND(I446*H446,2)</f>
        <v>0</v>
      </c>
      <c r="K446" s="172"/>
      <c r="L446" s="173"/>
      <c r="M446" s="174" t="s">
        <v>1</v>
      </c>
      <c r="N446" s="175" t="s">
        <v>43</v>
      </c>
      <c r="O446" s="59"/>
      <c r="P446" s="156">
        <f>O446*H446</f>
        <v>0</v>
      </c>
      <c r="Q446" s="156">
        <v>0</v>
      </c>
      <c r="R446" s="156">
        <f>Q446*H446</f>
        <v>0</v>
      </c>
      <c r="S446" s="156">
        <v>0</v>
      </c>
      <c r="T446" s="157">
        <f>S446*H446</f>
        <v>0</v>
      </c>
      <c r="U446" s="33"/>
      <c r="V446" s="33"/>
      <c r="W446" s="33"/>
      <c r="X446" s="33"/>
      <c r="Y446" s="33"/>
      <c r="Z446" s="33"/>
      <c r="AA446" s="33"/>
      <c r="AB446" s="33"/>
      <c r="AC446" s="33"/>
      <c r="AD446" s="33"/>
      <c r="AE446" s="33"/>
      <c r="AR446" s="158" t="s">
        <v>142</v>
      </c>
      <c r="AT446" s="158" t="s">
        <v>138</v>
      </c>
      <c r="AU446" s="158" t="s">
        <v>88</v>
      </c>
      <c r="AY446" s="18" t="s">
        <v>127</v>
      </c>
      <c r="BE446" s="159">
        <f>IF(N446="základní",J446,0)</f>
        <v>0</v>
      </c>
      <c r="BF446" s="159">
        <f>IF(N446="snížená",J446,0)</f>
        <v>0</v>
      </c>
      <c r="BG446" s="159">
        <f>IF(N446="zákl. přenesená",J446,0)</f>
        <v>0</v>
      </c>
      <c r="BH446" s="159">
        <f>IF(N446="sníž. přenesená",J446,0)</f>
        <v>0</v>
      </c>
      <c r="BI446" s="159">
        <f>IF(N446="nulová",J446,0)</f>
        <v>0</v>
      </c>
      <c r="BJ446" s="18" t="s">
        <v>86</v>
      </c>
      <c r="BK446" s="159">
        <f>ROUND(I446*H446,2)</f>
        <v>0</v>
      </c>
      <c r="BL446" s="18" t="s">
        <v>134</v>
      </c>
      <c r="BM446" s="158" t="s">
        <v>1522</v>
      </c>
    </row>
    <row r="447" spans="1:65" s="2" customFormat="1">
      <c r="A447" s="33"/>
      <c r="B447" s="34"/>
      <c r="C447" s="33"/>
      <c r="D447" s="160" t="s">
        <v>136</v>
      </c>
      <c r="E447" s="33"/>
      <c r="F447" s="161" t="s">
        <v>1523</v>
      </c>
      <c r="G447" s="33"/>
      <c r="H447" s="33"/>
      <c r="I447" s="162"/>
      <c r="J447" s="33"/>
      <c r="K447" s="33"/>
      <c r="L447" s="34"/>
      <c r="M447" s="163"/>
      <c r="N447" s="164"/>
      <c r="O447" s="59"/>
      <c r="P447" s="59"/>
      <c r="Q447" s="59"/>
      <c r="R447" s="59"/>
      <c r="S447" s="59"/>
      <c r="T447" s="60"/>
      <c r="U447" s="33"/>
      <c r="V447" s="33"/>
      <c r="W447" s="33"/>
      <c r="X447" s="33"/>
      <c r="Y447" s="33"/>
      <c r="Z447" s="33"/>
      <c r="AA447" s="33"/>
      <c r="AB447" s="33"/>
      <c r="AC447" s="33"/>
      <c r="AD447" s="33"/>
      <c r="AE447" s="33"/>
      <c r="AT447" s="18" t="s">
        <v>136</v>
      </c>
      <c r="AU447" s="18" t="s">
        <v>88</v>
      </c>
    </row>
    <row r="448" spans="1:65" s="2" customFormat="1" ht="21.75" customHeight="1">
      <c r="A448" s="33"/>
      <c r="B448" s="145"/>
      <c r="C448" s="146" t="s">
        <v>792</v>
      </c>
      <c r="D448" s="146" t="s">
        <v>130</v>
      </c>
      <c r="E448" s="147" t="s">
        <v>982</v>
      </c>
      <c r="F448" s="148" t="s">
        <v>983</v>
      </c>
      <c r="G448" s="149" t="s">
        <v>147</v>
      </c>
      <c r="H448" s="150">
        <v>77</v>
      </c>
      <c r="I448" s="151"/>
      <c r="J448" s="152">
        <f>ROUND(I448*H448,2)</f>
        <v>0</v>
      </c>
      <c r="K448" s="153"/>
      <c r="L448" s="34"/>
      <c r="M448" s="154" t="s">
        <v>1</v>
      </c>
      <c r="N448" s="155" t="s">
        <v>43</v>
      </c>
      <c r="O448" s="59"/>
      <c r="P448" s="156">
        <f>O448*H448</f>
        <v>0</v>
      </c>
      <c r="Q448" s="156">
        <v>0</v>
      </c>
      <c r="R448" s="156">
        <f>Q448*H448</f>
        <v>0</v>
      </c>
      <c r="S448" s="156">
        <v>0</v>
      </c>
      <c r="T448" s="157">
        <f>S448*H448</f>
        <v>0</v>
      </c>
      <c r="U448" s="33"/>
      <c r="V448" s="33"/>
      <c r="W448" s="33"/>
      <c r="X448" s="33"/>
      <c r="Y448" s="33"/>
      <c r="Z448" s="33"/>
      <c r="AA448" s="33"/>
      <c r="AB448" s="33"/>
      <c r="AC448" s="33"/>
      <c r="AD448" s="33"/>
      <c r="AE448" s="33"/>
      <c r="AR448" s="158" t="s">
        <v>134</v>
      </c>
      <c r="AT448" s="158" t="s">
        <v>130</v>
      </c>
      <c r="AU448" s="158" t="s">
        <v>88</v>
      </c>
      <c r="AY448" s="18" t="s">
        <v>127</v>
      </c>
      <c r="BE448" s="159">
        <f>IF(N448="základní",J448,0)</f>
        <v>0</v>
      </c>
      <c r="BF448" s="159">
        <f>IF(N448="snížená",J448,0)</f>
        <v>0</v>
      </c>
      <c r="BG448" s="159">
        <f>IF(N448="zákl. přenesená",J448,0)</f>
        <v>0</v>
      </c>
      <c r="BH448" s="159">
        <f>IF(N448="sníž. přenesená",J448,0)</f>
        <v>0</v>
      </c>
      <c r="BI448" s="159">
        <f>IF(N448="nulová",J448,0)</f>
        <v>0</v>
      </c>
      <c r="BJ448" s="18" t="s">
        <v>86</v>
      </c>
      <c r="BK448" s="159">
        <f>ROUND(I448*H448,2)</f>
        <v>0</v>
      </c>
      <c r="BL448" s="18" t="s">
        <v>134</v>
      </c>
      <c r="BM448" s="158" t="s">
        <v>1524</v>
      </c>
    </row>
    <row r="449" spans="1:65" s="2" customFormat="1" ht="58.5">
      <c r="A449" s="33"/>
      <c r="B449" s="34"/>
      <c r="C449" s="33"/>
      <c r="D449" s="160" t="s">
        <v>136</v>
      </c>
      <c r="E449" s="33"/>
      <c r="F449" s="161" t="s">
        <v>985</v>
      </c>
      <c r="G449" s="33"/>
      <c r="H449" s="33"/>
      <c r="I449" s="162"/>
      <c r="J449" s="33"/>
      <c r="K449" s="33"/>
      <c r="L449" s="34"/>
      <c r="M449" s="163"/>
      <c r="N449" s="164"/>
      <c r="O449" s="59"/>
      <c r="P449" s="59"/>
      <c r="Q449" s="59"/>
      <c r="R449" s="59"/>
      <c r="S449" s="59"/>
      <c r="T449" s="60"/>
      <c r="U449" s="33"/>
      <c r="V449" s="33"/>
      <c r="W449" s="33"/>
      <c r="X449" s="33"/>
      <c r="Y449" s="33"/>
      <c r="Z449" s="33"/>
      <c r="AA449" s="33"/>
      <c r="AB449" s="33"/>
      <c r="AC449" s="33"/>
      <c r="AD449" s="33"/>
      <c r="AE449" s="33"/>
      <c r="AT449" s="18" t="s">
        <v>136</v>
      </c>
      <c r="AU449" s="18" t="s">
        <v>88</v>
      </c>
    </row>
    <row r="450" spans="1:65" s="2" customFormat="1" ht="16.5" customHeight="1">
      <c r="A450" s="33"/>
      <c r="B450" s="145"/>
      <c r="C450" s="165" t="s">
        <v>798</v>
      </c>
      <c r="D450" s="165" t="s">
        <v>138</v>
      </c>
      <c r="E450" s="166" t="s">
        <v>997</v>
      </c>
      <c r="F450" s="167" t="s">
        <v>998</v>
      </c>
      <c r="G450" s="168" t="s">
        <v>499</v>
      </c>
      <c r="H450" s="169">
        <v>34.65</v>
      </c>
      <c r="I450" s="170"/>
      <c r="J450" s="171">
        <f>ROUND(I450*H450,2)</f>
        <v>0</v>
      </c>
      <c r="K450" s="172"/>
      <c r="L450" s="173"/>
      <c r="M450" s="174" t="s">
        <v>1</v>
      </c>
      <c r="N450" s="175" t="s">
        <v>43</v>
      </c>
      <c r="O450" s="59"/>
      <c r="P450" s="156">
        <f>O450*H450</f>
        <v>0</v>
      </c>
      <c r="Q450" s="156">
        <v>1</v>
      </c>
      <c r="R450" s="156">
        <f>Q450*H450</f>
        <v>34.65</v>
      </c>
      <c r="S450" s="156">
        <v>0</v>
      </c>
      <c r="T450" s="157">
        <f>S450*H450</f>
        <v>0</v>
      </c>
      <c r="U450" s="33"/>
      <c r="V450" s="33"/>
      <c r="W450" s="33"/>
      <c r="X450" s="33"/>
      <c r="Y450" s="33"/>
      <c r="Z450" s="33"/>
      <c r="AA450" s="33"/>
      <c r="AB450" s="33"/>
      <c r="AC450" s="33"/>
      <c r="AD450" s="33"/>
      <c r="AE450" s="33"/>
      <c r="AR450" s="158" t="s">
        <v>142</v>
      </c>
      <c r="AT450" s="158" t="s">
        <v>138</v>
      </c>
      <c r="AU450" s="158" t="s">
        <v>88</v>
      </c>
      <c r="AY450" s="18" t="s">
        <v>127</v>
      </c>
      <c r="BE450" s="159">
        <f>IF(N450="základní",J450,0)</f>
        <v>0</v>
      </c>
      <c r="BF450" s="159">
        <f>IF(N450="snížená",J450,0)</f>
        <v>0</v>
      </c>
      <c r="BG450" s="159">
        <f>IF(N450="zákl. přenesená",J450,0)</f>
        <v>0</v>
      </c>
      <c r="BH450" s="159">
        <f>IF(N450="sníž. přenesená",J450,0)</f>
        <v>0</v>
      </c>
      <c r="BI450" s="159">
        <f>IF(N450="nulová",J450,0)</f>
        <v>0</v>
      </c>
      <c r="BJ450" s="18" t="s">
        <v>86</v>
      </c>
      <c r="BK450" s="159">
        <f>ROUND(I450*H450,2)</f>
        <v>0</v>
      </c>
      <c r="BL450" s="18" t="s">
        <v>134</v>
      </c>
      <c r="BM450" s="158" t="s">
        <v>1525</v>
      </c>
    </row>
    <row r="451" spans="1:65" s="2" customFormat="1">
      <c r="A451" s="33"/>
      <c r="B451" s="34"/>
      <c r="C451" s="33"/>
      <c r="D451" s="160" t="s">
        <v>136</v>
      </c>
      <c r="E451" s="33"/>
      <c r="F451" s="161" t="s">
        <v>998</v>
      </c>
      <c r="G451" s="33"/>
      <c r="H451" s="33"/>
      <c r="I451" s="162"/>
      <c r="J451" s="33"/>
      <c r="K451" s="33"/>
      <c r="L451" s="34"/>
      <c r="M451" s="163"/>
      <c r="N451" s="164"/>
      <c r="O451" s="59"/>
      <c r="P451" s="59"/>
      <c r="Q451" s="59"/>
      <c r="R451" s="59"/>
      <c r="S451" s="59"/>
      <c r="T451" s="60"/>
      <c r="U451" s="33"/>
      <c r="V451" s="33"/>
      <c r="W451" s="33"/>
      <c r="X451" s="33"/>
      <c r="Y451" s="33"/>
      <c r="Z451" s="33"/>
      <c r="AA451" s="33"/>
      <c r="AB451" s="33"/>
      <c r="AC451" s="33"/>
      <c r="AD451" s="33"/>
      <c r="AE451" s="33"/>
      <c r="AT451" s="18" t="s">
        <v>136</v>
      </c>
      <c r="AU451" s="18" t="s">
        <v>88</v>
      </c>
    </row>
    <row r="452" spans="1:65" s="13" customFormat="1">
      <c r="B452" s="181"/>
      <c r="D452" s="160" t="s">
        <v>472</v>
      </c>
      <c r="E452" s="182" t="s">
        <v>1</v>
      </c>
      <c r="F452" s="183" t="s">
        <v>1526</v>
      </c>
      <c r="H452" s="184">
        <v>34.65</v>
      </c>
      <c r="I452" s="185"/>
      <c r="L452" s="181"/>
      <c r="M452" s="186"/>
      <c r="N452" s="187"/>
      <c r="O452" s="187"/>
      <c r="P452" s="187"/>
      <c r="Q452" s="187"/>
      <c r="R452" s="187"/>
      <c r="S452" s="187"/>
      <c r="T452" s="188"/>
      <c r="AT452" s="182" t="s">
        <v>472</v>
      </c>
      <c r="AU452" s="182" t="s">
        <v>88</v>
      </c>
      <c r="AV452" s="13" t="s">
        <v>88</v>
      </c>
      <c r="AW452" s="13" t="s">
        <v>35</v>
      </c>
      <c r="AX452" s="13" t="s">
        <v>86</v>
      </c>
      <c r="AY452" s="182" t="s">
        <v>127</v>
      </c>
    </row>
    <row r="453" spans="1:65" s="2" customFormat="1" ht="24.2" customHeight="1">
      <c r="A453" s="33"/>
      <c r="B453" s="145"/>
      <c r="C453" s="165" t="s">
        <v>803</v>
      </c>
      <c r="D453" s="165" t="s">
        <v>138</v>
      </c>
      <c r="E453" s="166" t="s">
        <v>992</v>
      </c>
      <c r="F453" s="167" t="s">
        <v>993</v>
      </c>
      <c r="G453" s="168" t="s">
        <v>147</v>
      </c>
      <c r="H453" s="169">
        <v>77</v>
      </c>
      <c r="I453" s="170"/>
      <c r="J453" s="171">
        <f>ROUND(I453*H453,2)</f>
        <v>0</v>
      </c>
      <c r="K453" s="172"/>
      <c r="L453" s="173"/>
      <c r="M453" s="174" t="s">
        <v>1</v>
      </c>
      <c r="N453" s="175" t="s">
        <v>43</v>
      </c>
      <c r="O453" s="59"/>
      <c r="P453" s="156">
        <f>O453*H453</f>
        <v>0</v>
      </c>
      <c r="Q453" s="156">
        <v>0</v>
      </c>
      <c r="R453" s="156">
        <f>Q453*H453</f>
        <v>0</v>
      </c>
      <c r="S453" s="156">
        <v>0</v>
      </c>
      <c r="T453" s="157">
        <f>S453*H453</f>
        <v>0</v>
      </c>
      <c r="U453" s="33"/>
      <c r="V453" s="33"/>
      <c r="W453" s="33"/>
      <c r="X453" s="33"/>
      <c r="Y453" s="33"/>
      <c r="Z453" s="33"/>
      <c r="AA453" s="33"/>
      <c r="AB453" s="33"/>
      <c r="AC453" s="33"/>
      <c r="AD453" s="33"/>
      <c r="AE453" s="33"/>
      <c r="AR453" s="158" t="s">
        <v>142</v>
      </c>
      <c r="AT453" s="158" t="s">
        <v>138</v>
      </c>
      <c r="AU453" s="158" t="s">
        <v>88</v>
      </c>
      <c r="AY453" s="18" t="s">
        <v>127</v>
      </c>
      <c r="BE453" s="159">
        <f>IF(N453="základní",J453,0)</f>
        <v>0</v>
      </c>
      <c r="BF453" s="159">
        <f>IF(N453="snížená",J453,0)</f>
        <v>0</v>
      </c>
      <c r="BG453" s="159">
        <f>IF(N453="zákl. přenesená",J453,0)</f>
        <v>0</v>
      </c>
      <c r="BH453" s="159">
        <f>IF(N453="sníž. přenesená",J453,0)</f>
        <v>0</v>
      </c>
      <c r="BI453" s="159">
        <f>IF(N453="nulová",J453,0)</f>
        <v>0</v>
      </c>
      <c r="BJ453" s="18" t="s">
        <v>86</v>
      </c>
      <c r="BK453" s="159">
        <f>ROUND(I453*H453,2)</f>
        <v>0</v>
      </c>
      <c r="BL453" s="18" t="s">
        <v>134</v>
      </c>
      <c r="BM453" s="158" t="s">
        <v>1527</v>
      </c>
    </row>
    <row r="454" spans="1:65" s="2" customFormat="1">
      <c r="A454" s="33"/>
      <c r="B454" s="34"/>
      <c r="C454" s="33"/>
      <c r="D454" s="160" t="s">
        <v>136</v>
      </c>
      <c r="E454" s="33"/>
      <c r="F454" s="161" t="s">
        <v>995</v>
      </c>
      <c r="G454" s="33"/>
      <c r="H454" s="33"/>
      <c r="I454" s="162"/>
      <c r="J454" s="33"/>
      <c r="K454" s="33"/>
      <c r="L454" s="34"/>
      <c r="M454" s="163"/>
      <c r="N454" s="164"/>
      <c r="O454" s="59"/>
      <c r="P454" s="59"/>
      <c r="Q454" s="59"/>
      <c r="R454" s="59"/>
      <c r="S454" s="59"/>
      <c r="T454" s="60"/>
      <c r="U454" s="33"/>
      <c r="V454" s="33"/>
      <c r="W454" s="33"/>
      <c r="X454" s="33"/>
      <c r="Y454" s="33"/>
      <c r="Z454" s="33"/>
      <c r="AA454" s="33"/>
      <c r="AB454" s="33"/>
      <c r="AC454" s="33"/>
      <c r="AD454" s="33"/>
      <c r="AE454" s="33"/>
      <c r="AT454" s="18" t="s">
        <v>136</v>
      </c>
      <c r="AU454" s="18" t="s">
        <v>88</v>
      </c>
    </row>
    <row r="455" spans="1:65" s="2" customFormat="1" ht="21.75" customHeight="1">
      <c r="A455" s="33"/>
      <c r="B455" s="145"/>
      <c r="C455" s="146" t="s">
        <v>808</v>
      </c>
      <c r="D455" s="146" t="s">
        <v>130</v>
      </c>
      <c r="E455" s="147" t="s">
        <v>1007</v>
      </c>
      <c r="F455" s="148" t="s">
        <v>1008</v>
      </c>
      <c r="G455" s="149" t="s">
        <v>147</v>
      </c>
      <c r="H455" s="150">
        <v>6</v>
      </c>
      <c r="I455" s="151"/>
      <c r="J455" s="152">
        <f>ROUND(I455*H455,2)</f>
        <v>0</v>
      </c>
      <c r="K455" s="153"/>
      <c r="L455" s="34"/>
      <c r="M455" s="154" t="s">
        <v>1</v>
      </c>
      <c r="N455" s="155" t="s">
        <v>43</v>
      </c>
      <c r="O455" s="59"/>
      <c r="P455" s="156">
        <f>O455*H455</f>
        <v>0</v>
      </c>
      <c r="Q455" s="156">
        <v>0</v>
      </c>
      <c r="R455" s="156">
        <f>Q455*H455</f>
        <v>0</v>
      </c>
      <c r="S455" s="156">
        <v>0</v>
      </c>
      <c r="T455" s="157">
        <f>S455*H455</f>
        <v>0</v>
      </c>
      <c r="U455" s="33"/>
      <c r="V455" s="33"/>
      <c r="W455" s="33"/>
      <c r="X455" s="33"/>
      <c r="Y455" s="33"/>
      <c r="Z455" s="33"/>
      <c r="AA455" s="33"/>
      <c r="AB455" s="33"/>
      <c r="AC455" s="33"/>
      <c r="AD455" s="33"/>
      <c r="AE455" s="33"/>
      <c r="AR455" s="158" t="s">
        <v>134</v>
      </c>
      <c r="AT455" s="158" t="s">
        <v>130</v>
      </c>
      <c r="AU455" s="158" t="s">
        <v>88</v>
      </c>
      <c r="AY455" s="18" t="s">
        <v>127</v>
      </c>
      <c r="BE455" s="159">
        <f>IF(N455="základní",J455,0)</f>
        <v>0</v>
      </c>
      <c r="BF455" s="159">
        <f>IF(N455="snížená",J455,0)</f>
        <v>0</v>
      </c>
      <c r="BG455" s="159">
        <f>IF(N455="zákl. přenesená",J455,0)</f>
        <v>0</v>
      </c>
      <c r="BH455" s="159">
        <f>IF(N455="sníž. přenesená",J455,0)</f>
        <v>0</v>
      </c>
      <c r="BI455" s="159">
        <f>IF(N455="nulová",J455,0)</f>
        <v>0</v>
      </c>
      <c r="BJ455" s="18" t="s">
        <v>86</v>
      </c>
      <c r="BK455" s="159">
        <f>ROUND(I455*H455,2)</f>
        <v>0</v>
      </c>
      <c r="BL455" s="18" t="s">
        <v>134</v>
      </c>
      <c r="BM455" s="158" t="s">
        <v>1528</v>
      </c>
    </row>
    <row r="456" spans="1:65" s="2" customFormat="1" ht="39">
      <c r="A456" s="33"/>
      <c r="B456" s="34"/>
      <c r="C456" s="33"/>
      <c r="D456" s="160" t="s">
        <v>136</v>
      </c>
      <c r="E456" s="33"/>
      <c r="F456" s="161" t="s">
        <v>1529</v>
      </c>
      <c r="G456" s="33"/>
      <c r="H456" s="33"/>
      <c r="I456" s="162"/>
      <c r="J456" s="33"/>
      <c r="K456" s="33"/>
      <c r="L456" s="34"/>
      <c r="M456" s="163"/>
      <c r="N456" s="164"/>
      <c r="O456" s="59"/>
      <c r="P456" s="59"/>
      <c r="Q456" s="59"/>
      <c r="R456" s="59"/>
      <c r="S456" s="59"/>
      <c r="T456" s="60"/>
      <c r="U456" s="33"/>
      <c r="V456" s="33"/>
      <c r="W456" s="33"/>
      <c r="X456" s="33"/>
      <c r="Y456" s="33"/>
      <c r="Z456" s="33"/>
      <c r="AA456" s="33"/>
      <c r="AB456" s="33"/>
      <c r="AC456" s="33"/>
      <c r="AD456" s="33"/>
      <c r="AE456" s="33"/>
      <c r="AT456" s="18" t="s">
        <v>136</v>
      </c>
      <c r="AU456" s="18" t="s">
        <v>88</v>
      </c>
    </row>
    <row r="457" spans="1:65" s="13" customFormat="1">
      <c r="B457" s="181"/>
      <c r="D457" s="160" t="s">
        <v>472</v>
      </c>
      <c r="E457" s="182" t="s">
        <v>1</v>
      </c>
      <c r="F457" s="183" t="s">
        <v>1530</v>
      </c>
      <c r="H457" s="184">
        <v>6</v>
      </c>
      <c r="I457" s="185"/>
      <c r="L457" s="181"/>
      <c r="M457" s="186"/>
      <c r="N457" s="187"/>
      <c r="O457" s="187"/>
      <c r="P457" s="187"/>
      <c r="Q457" s="187"/>
      <c r="R457" s="187"/>
      <c r="S457" s="187"/>
      <c r="T457" s="188"/>
      <c r="AT457" s="182" t="s">
        <v>472</v>
      </c>
      <c r="AU457" s="182" t="s">
        <v>88</v>
      </c>
      <c r="AV457" s="13" t="s">
        <v>88</v>
      </c>
      <c r="AW457" s="13" t="s">
        <v>35</v>
      </c>
      <c r="AX457" s="13" t="s">
        <v>86</v>
      </c>
      <c r="AY457" s="182" t="s">
        <v>127</v>
      </c>
    </row>
    <row r="458" spans="1:65" s="2" customFormat="1" ht="16.5" customHeight="1">
      <c r="A458" s="33"/>
      <c r="B458" s="145"/>
      <c r="C458" s="165" t="s">
        <v>814</v>
      </c>
      <c r="D458" s="165" t="s">
        <v>138</v>
      </c>
      <c r="E458" s="166" t="s">
        <v>1002</v>
      </c>
      <c r="F458" s="167" t="s">
        <v>1003</v>
      </c>
      <c r="G458" s="168" t="s">
        <v>487</v>
      </c>
      <c r="H458" s="169">
        <v>308</v>
      </c>
      <c r="I458" s="170"/>
      <c r="J458" s="171">
        <f>ROUND(I458*H458,2)</f>
        <v>0</v>
      </c>
      <c r="K458" s="172"/>
      <c r="L458" s="173"/>
      <c r="M458" s="174" t="s">
        <v>1</v>
      </c>
      <c r="N458" s="175" t="s">
        <v>43</v>
      </c>
      <c r="O458" s="59"/>
      <c r="P458" s="156">
        <f>O458*H458</f>
        <v>0</v>
      </c>
      <c r="Q458" s="156">
        <v>0</v>
      </c>
      <c r="R458" s="156">
        <f>Q458*H458</f>
        <v>0</v>
      </c>
      <c r="S458" s="156">
        <v>0</v>
      </c>
      <c r="T458" s="157">
        <f>S458*H458</f>
        <v>0</v>
      </c>
      <c r="U458" s="33"/>
      <c r="V458" s="33"/>
      <c r="W458" s="33"/>
      <c r="X458" s="33"/>
      <c r="Y458" s="33"/>
      <c r="Z458" s="33"/>
      <c r="AA458" s="33"/>
      <c r="AB458" s="33"/>
      <c r="AC458" s="33"/>
      <c r="AD458" s="33"/>
      <c r="AE458" s="33"/>
      <c r="AR458" s="158" t="s">
        <v>142</v>
      </c>
      <c r="AT458" s="158" t="s">
        <v>138</v>
      </c>
      <c r="AU458" s="158" t="s">
        <v>88</v>
      </c>
      <c r="AY458" s="18" t="s">
        <v>127</v>
      </c>
      <c r="BE458" s="159">
        <f>IF(N458="základní",J458,0)</f>
        <v>0</v>
      </c>
      <c r="BF458" s="159">
        <f>IF(N458="snížená",J458,0)</f>
        <v>0</v>
      </c>
      <c r="BG458" s="159">
        <f>IF(N458="zákl. přenesená",J458,0)</f>
        <v>0</v>
      </c>
      <c r="BH458" s="159">
        <f>IF(N458="sníž. přenesená",J458,0)</f>
        <v>0</v>
      </c>
      <c r="BI458" s="159">
        <f>IF(N458="nulová",J458,0)</f>
        <v>0</v>
      </c>
      <c r="BJ458" s="18" t="s">
        <v>86</v>
      </c>
      <c r="BK458" s="159">
        <f>ROUND(I458*H458,2)</f>
        <v>0</v>
      </c>
      <c r="BL458" s="18" t="s">
        <v>134</v>
      </c>
      <c r="BM458" s="158" t="s">
        <v>1531</v>
      </c>
    </row>
    <row r="459" spans="1:65" s="2" customFormat="1">
      <c r="A459" s="33"/>
      <c r="B459" s="34"/>
      <c r="C459" s="33"/>
      <c r="D459" s="160" t="s">
        <v>136</v>
      </c>
      <c r="E459" s="33"/>
      <c r="F459" s="161" t="s">
        <v>1003</v>
      </c>
      <c r="G459" s="33"/>
      <c r="H459" s="33"/>
      <c r="I459" s="162"/>
      <c r="J459" s="33"/>
      <c r="K459" s="33"/>
      <c r="L459" s="34"/>
      <c r="M459" s="163"/>
      <c r="N459" s="164"/>
      <c r="O459" s="59"/>
      <c r="P459" s="59"/>
      <c r="Q459" s="59"/>
      <c r="R459" s="59"/>
      <c r="S459" s="59"/>
      <c r="T459" s="60"/>
      <c r="U459" s="33"/>
      <c r="V459" s="33"/>
      <c r="W459" s="33"/>
      <c r="X459" s="33"/>
      <c r="Y459" s="33"/>
      <c r="Z459" s="33"/>
      <c r="AA459" s="33"/>
      <c r="AB459" s="33"/>
      <c r="AC459" s="33"/>
      <c r="AD459" s="33"/>
      <c r="AE459" s="33"/>
      <c r="AT459" s="18" t="s">
        <v>136</v>
      </c>
      <c r="AU459" s="18" t="s">
        <v>88</v>
      </c>
    </row>
    <row r="460" spans="1:65" s="13" customFormat="1">
      <c r="B460" s="181"/>
      <c r="D460" s="160" t="s">
        <v>472</v>
      </c>
      <c r="E460" s="182" t="s">
        <v>1</v>
      </c>
      <c r="F460" s="183" t="s">
        <v>1532</v>
      </c>
      <c r="H460" s="184">
        <v>308</v>
      </c>
      <c r="I460" s="185"/>
      <c r="L460" s="181"/>
      <c r="M460" s="186"/>
      <c r="N460" s="187"/>
      <c r="O460" s="187"/>
      <c r="P460" s="187"/>
      <c r="Q460" s="187"/>
      <c r="R460" s="187"/>
      <c r="S460" s="187"/>
      <c r="T460" s="188"/>
      <c r="AT460" s="182" t="s">
        <v>472</v>
      </c>
      <c r="AU460" s="182" t="s">
        <v>88</v>
      </c>
      <c r="AV460" s="13" t="s">
        <v>88</v>
      </c>
      <c r="AW460" s="13" t="s">
        <v>35</v>
      </c>
      <c r="AX460" s="13" t="s">
        <v>86</v>
      </c>
      <c r="AY460" s="182" t="s">
        <v>127</v>
      </c>
    </row>
    <row r="461" spans="1:65" s="2" customFormat="1" ht="24.2" customHeight="1">
      <c r="A461" s="33"/>
      <c r="B461" s="145"/>
      <c r="C461" s="165" t="s">
        <v>819</v>
      </c>
      <c r="D461" s="165" t="s">
        <v>138</v>
      </c>
      <c r="E461" s="166" t="s">
        <v>1013</v>
      </c>
      <c r="F461" s="167" t="s">
        <v>1014</v>
      </c>
      <c r="G461" s="168" t="s">
        <v>141</v>
      </c>
      <c r="H461" s="169">
        <v>3</v>
      </c>
      <c r="I461" s="170"/>
      <c r="J461" s="171">
        <f>ROUND(I461*H461,2)</f>
        <v>0</v>
      </c>
      <c r="K461" s="172"/>
      <c r="L461" s="173"/>
      <c r="M461" s="174" t="s">
        <v>1</v>
      </c>
      <c r="N461" s="175" t="s">
        <v>43</v>
      </c>
      <c r="O461" s="59"/>
      <c r="P461" s="156">
        <f>O461*H461</f>
        <v>0</v>
      </c>
      <c r="Q461" s="156">
        <v>0</v>
      </c>
      <c r="R461" s="156">
        <f>Q461*H461</f>
        <v>0</v>
      </c>
      <c r="S461" s="156">
        <v>0</v>
      </c>
      <c r="T461" s="157">
        <f>S461*H461</f>
        <v>0</v>
      </c>
      <c r="U461" s="33"/>
      <c r="V461" s="33"/>
      <c r="W461" s="33"/>
      <c r="X461" s="33"/>
      <c r="Y461" s="33"/>
      <c r="Z461" s="33"/>
      <c r="AA461" s="33"/>
      <c r="AB461" s="33"/>
      <c r="AC461" s="33"/>
      <c r="AD461" s="33"/>
      <c r="AE461" s="33"/>
      <c r="AR461" s="158" t="s">
        <v>142</v>
      </c>
      <c r="AT461" s="158" t="s">
        <v>138</v>
      </c>
      <c r="AU461" s="158" t="s">
        <v>88</v>
      </c>
      <c r="AY461" s="18" t="s">
        <v>127</v>
      </c>
      <c r="BE461" s="159">
        <f>IF(N461="základní",J461,0)</f>
        <v>0</v>
      </c>
      <c r="BF461" s="159">
        <f>IF(N461="snížená",J461,0)</f>
        <v>0</v>
      </c>
      <c r="BG461" s="159">
        <f>IF(N461="zákl. přenesená",J461,0)</f>
        <v>0</v>
      </c>
      <c r="BH461" s="159">
        <f>IF(N461="sníž. přenesená",J461,0)</f>
        <v>0</v>
      </c>
      <c r="BI461" s="159">
        <f>IF(N461="nulová",J461,0)</f>
        <v>0</v>
      </c>
      <c r="BJ461" s="18" t="s">
        <v>86</v>
      </c>
      <c r="BK461" s="159">
        <f>ROUND(I461*H461,2)</f>
        <v>0</v>
      </c>
      <c r="BL461" s="18" t="s">
        <v>134</v>
      </c>
      <c r="BM461" s="158" t="s">
        <v>1533</v>
      </c>
    </row>
    <row r="462" spans="1:65" s="2" customFormat="1" ht="19.5">
      <c r="A462" s="33"/>
      <c r="B462" s="34"/>
      <c r="C462" s="33"/>
      <c r="D462" s="160" t="s">
        <v>136</v>
      </c>
      <c r="E462" s="33"/>
      <c r="F462" s="161" t="s">
        <v>1014</v>
      </c>
      <c r="G462" s="33"/>
      <c r="H462" s="33"/>
      <c r="I462" s="162"/>
      <c r="J462" s="33"/>
      <c r="K462" s="33"/>
      <c r="L462" s="34"/>
      <c r="M462" s="163"/>
      <c r="N462" s="164"/>
      <c r="O462" s="59"/>
      <c r="P462" s="59"/>
      <c r="Q462" s="59"/>
      <c r="R462" s="59"/>
      <c r="S462" s="59"/>
      <c r="T462" s="60"/>
      <c r="U462" s="33"/>
      <c r="V462" s="33"/>
      <c r="W462" s="33"/>
      <c r="X462" s="33"/>
      <c r="Y462" s="33"/>
      <c r="Z462" s="33"/>
      <c r="AA462" s="33"/>
      <c r="AB462" s="33"/>
      <c r="AC462" s="33"/>
      <c r="AD462" s="33"/>
      <c r="AE462" s="33"/>
      <c r="AT462" s="18" t="s">
        <v>136</v>
      </c>
      <c r="AU462" s="18" t="s">
        <v>88</v>
      </c>
    </row>
    <row r="463" spans="1:65" s="2" customFormat="1" ht="24.2" customHeight="1">
      <c r="A463" s="33"/>
      <c r="B463" s="145"/>
      <c r="C463" s="165" t="s">
        <v>824</v>
      </c>
      <c r="D463" s="165" t="s">
        <v>138</v>
      </c>
      <c r="E463" s="166" t="s">
        <v>1017</v>
      </c>
      <c r="F463" s="167" t="s">
        <v>1018</v>
      </c>
      <c r="G463" s="168" t="s">
        <v>141</v>
      </c>
      <c r="H463" s="169">
        <v>2</v>
      </c>
      <c r="I463" s="170"/>
      <c r="J463" s="171">
        <f>ROUND(I463*H463,2)</f>
        <v>0</v>
      </c>
      <c r="K463" s="172"/>
      <c r="L463" s="173"/>
      <c r="M463" s="174" t="s">
        <v>1</v>
      </c>
      <c r="N463" s="175" t="s">
        <v>43</v>
      </c>
      <c r="O463" s="59"/>
      <c r="P463" s="156">
        <f>O463*H463</f>
        <v>0</v>
      </c>
      <c r="Q463" s="156">
        <v>0</v>
      </c>
      <c r="R463" s="156">
        <f>Q463*H463</f>
        <v>0</v>
      </c>
      <c r="S463" s="156">
        <v>0</v>
      </c>
      <c r="T463" s="157">
        <f>S463*H463</f>
        <v>0</v>
      </c>
      <c r="U463" s="33"/>
      <c r="V463" s="33"/>
      <c r="W463" s="33"/>
      <c r="X463" s="33"/>
      <c r="Y463" s="33"/>
      <c r="Z463" s="33"/>
      <c r="AA463" s="33"/>
      <c r="AB463" s="33"/>
      <c r="AC463" s="33"/>
      <c r="AD463" s="33"/>
      <c r="AE463" s="33"/>
      <c r="AR463" s="158" t="s">
        <v>142</v>
      </c>
      <c r="AT463" s="158" t="s">
        <v>138</v>
      </c>
      <c r="AU463" s="158" t="s">
        <v>88</v>
      </c>
      <c r="AY463" s="18" t="s">
        <v>127</v>
      </c>
      <c r="BE463" s="159">
        <f>IF(N463="základní",J463,0)</f>
        <v>0</v>
      </c>
      <c r="BF463" s="159">
        <f>IF(N463="snížená",J463,0)</f>
        <v>0</v>
      </c>
      <c r="BG463" s="159">
        <f>IF(N463="zákl. přenesená",J463,0)</f>
        <v>0</v>
      </c>
      <c r="BH463" s="159">
        <f>IF(N463="sníž. přenesená",J463,0)</f>
        <v>0</v>
      </c>
      <c r="BI463" s="159">
        <f>IF(N463="nulová",J463,0)</f>
        <v>0</v>
      </c>
      <c r="BJ463" s="18" t="s">
        <v>86</v>
      </c>
      <c r="BK463" s="159">
        <f>ROUND(I463*H463,2)</f>
        <v>0</v>
      </c>
      <c r="BL463" s="18" t="s">
        <v>134</v>
      </c>
      <c r="BM463" s="158" t="s">
        <v>1534</v>
      </c>
    </row>
    <row r="464" spans="1:65" s="2" customFormat="1" ht="19.5">
      <c r="A464" s="33"/>
      <c r="B464" s="34"/>
      <c r="C464" s="33"/>
      <c r="D464" s="160" t="s">
        <v>136</v>
      </c>
      <c r="E464" s="33"/>
      <c r="F464" s="161" t="s">
        <v>1018</v>
      </c>
      <c r="G464" s="33"/>
      <c r="H464" s="33"/>
      <c r="I464" s="162"/>
      <c r="J464" s="33"/>
      <c r="K464" s="33"/>
      <c r="L464" s="34"/>
      <c r="M464" s="163"/>
      <c r="N464" s="164"/>
      <c r="O464" s="59"/>
      <c r="P464" s="59"/>
      <c r="Q464" s="59"/>
      <c r="R464" s="59"/>
      <c r="S464" s="59"/>
      <c r="T464" s="60"/>
      <c r="U464" s="33"/>
      <c r="V464" s="33"/>
      <c r="W464" s="33"/>
      <c r="X464" s="33"/>
      <c r="Y464" s="33"/>
      <c r="Z464" s="33"/>
      <c r="AA464" s="33"/>
      <c r="AB464" s="33"/>
      <c r="AC464" s="33"/>
      <c r="AD464" s="33"/>
      <c r="AE464" s="33"/>
      <c r="AT464" s="18" t="s">
        <v>136</v>
      </c>
      <c r="AU464" s="18" t="s">
        <v>88</v>
      </c>
    </row>
    <row r="465" spans="1:65" s="2" customFormat="1" ht="21.75" customHeight="1">
      <c r="A465" s="33"/>
      <c r="B465" s="145"/>
      <c r="C465" s="165" t="s">
        <v>829</v>
      </c>
      <c r="D465" s="165" t="s">
        <v>138</v>
      </c>
      <c r="E465" s="166" t="s">
        <v>1021</v>
      </c>
      <c r="F465" s="167" t="s">
        <v>1022</v>
      </c>
      <c r="G465" s="168" t="s">
        <v>141</v>
      </c>
      <c r="H465" s="169">
        <v>3</v>
      </c>
      <c r="I465" s="170"/>
      <c r="J465" s="171">
        <f>ROUND(I465*H465,2)</f>
        <v>0</v>
      </c>
      <c r="K465" s="172"/>
      <c r="L465" s="173"/>
      <c r="M465" s="174" t="s">
        <v>1</v>
      </c>
      <c r="N465" s="175" t="s">
        <v>43</v>
      </c>
      <c r="O465" s="59"/>
      <c r="P465" s="156">
        <f>O465*H465</f>
        <v>0</v>
      </c>
      <c r="Q465" s="156">
        <v>0</v>
      </c>
      <c r="R465" s="156">
        <f>Q465*H465</f>
        <v>0</v>
      </c>
      <c r="S465" s="156">
        <v>0</v>
      </c>
      <c r="T465" s="157">
        <f>S465*H465</f>
        <v>0</v>
      </c>
      <c r="U465" s="33"/>
      <c r="V465" s="33"/>
      <c r="W465" s="33"/>
      <c r="X465" s="33"/>
      <c r="Y465" s="33"/>
      <c r="Z465" s="33"/>
      <c r="AA465" s="33"/>
      <c r="AB465" s="33"/>
      <c r="AC465" s="33"/>
      <c r="AD465" s="33"/>
      <c r="AE465" s="33"/>
      <c r="AR465" s="158" t="s">
        <v>142</v>
      </c>
      <c r="AT465" s="158" t="s">
        <v>138</v>
      </c>
      <c r="AU465" s="158" t="s">
        <v>88</v>
      </c>
      <c r="AY465" s="18" t="s">
        <v>127</v>
      </c>
      <c r="BE465" s="159">
        <f>IF(N465="základní",J465,0)</f>
        <v>0</v>
      </c>
      <c r="BF465" s="159">
        <f>IF(N465="snížená",J465,0)</f>
        <v>0</v>
      </c>
      <c r="BG465" s="159">
        <f>IF(N465="zákl. přenesená",J465,0)</f>
        <v>0</v>
      </c>
      <c r="BH465" s="159">
        <f>IF(N465="sníž. přenesená",J465,0)</f>
        <v>0</v>
      </c>
      <c r="BI465" s="159">
        <f>IF(N465="nulová",J465,0)</f>
        <v>0</v>
      </c>
      <c r="BJ465" s="18" t="s">
        <v>86</v>
      </c>
      <c r="BK465" s="159">
        <f>ROUND(I465*H465,2)</f>
        <v>0</v>
      </c>
      <c r="BL465" s="18" t="s">
        <v>134</v>
      </c>
      <c r="BM465" s="158" t="s">
        <v>1535</v>
      </c>
    </row>
    <row r="466" spans="1:65" s="2" customFormat="1">
      <c r="A466" s="33"/>
      <c r="B466" s="34"/>
      <c r="C466" s="33"/>
      <c r="D466" s="160" t="s">
        <v>136</v>
      </c>
      <c r="E466" s="33"/>
      <c r="F466" s="161" t="s">
        <v>1022</v>
      </c>
      <c r="G466" s="33"/>
      <c r="H466" s="33"/>
      <c r="I466" s="162"/>
      <c r="J466" s="33"/>
      <c r="K466" s="33"/>
      <c r="L466" s="34"/>
      <c r="M466" s="163"/>
      <c r="N466" s="164"/>
      <c r="O466" s="59"/>
      <c r="P466" s="59"/>
      <c r="Q466" s="59"/>
      <c r="R466" s="59"/>
      <c r="S466" s="59"/>
      <c r="T466" s="60"/>
      <c r="U466" s="33"/>
      <c r="V466" s="33"/>
      <c r="W466" s="33"/>
      <c r="X466" s="33"/>
      <c r="Y466" s="33"/>
      <c r="Z466" s="33"/>
      <c r="AA466" s="33"/>
      <c r="AB466" s="33"/>
      <c r="AC466" s="33"/>
      <c r="AD466" s="33"/>
      <c r="AE466" s="33"/>
      <c r="AT466" s="18" t="s">
        <v>136</v>
      </c>
      <c r="AU466" s="18" t="s">
        <v>88</v>
      </c>
    </row>
    <row r="467" spans="1:65" s="2" customFormat="1" ht="16.5" customHeight="1">
      <c r="A467" s="33"/>
      <c r="B467" s="145"/>
      <c r="C467" s="146" t="s">
        <v>834</v>
      </c>
      <c r="D467" s="146" t="s">
        <v>130</v>
      </c>
      <c r="E467" s="147" t="s">
        <v>1536</v>
      </c>
      <c r="F467" s="148" t="s">
        <v>1537</v>
      </c>
      <c r="G467" s="149" t="s">
        <v>141</v>
      </c>
      <c r="H467" s="150">
        <v>1</v>
      </c>
      <c r="I467" s="151"/>
      <c r="J467" s="152">
        <f>ROUND(I467*H467,2)</f>
        <v>0</v>
      </c>
      <c r="K467" s="153"/>
      <c r="L467" s="34"/>
      <c r="M467" s="154" t="s">
        <v>1</v>
      </c>
      <c r="N467" s="155" t="s">
        <v>43</v>
      </c>
      <c r="O467" s="59"/>
      <c r="P467" s="156">
        <f>O467*H467</f>
        <v>0</v>
      </c>
      <c r="Q467" s="156">
        <v>0</v>
      </c>
      <c r="R467" s="156">
        <f>Q467*H467</f>
        <v>0</v>
      </c>
      <c r="S467" s="156">
        <v>0</v>
      </c>
      <c r="T467" s="157">
        <f>S467*H467</f>
        <v>0</v>
      </c>
      <c r="U467" s="33"/>
      <c r="V467" s="33"/>
      <c r="W467" s="33"/>
      <c r="X467" s="33"/>
      <c r="Y467" s="33"/>
      <c r="Z467" s="33"/>
      <c r="AA467" s="33"/>
      <c r="AB467" s="33"/>
      <c r="AC467" s="33"/>
      <c r="AD467" s="33"/>
      <c r="AE467" s="33"/>
      <c r="AR467" s="158" t="s">
        <v>134</v>
      </c>
      <c r="AT467" s="158" t="s">
        <v>130</v>
      </c>
      <c r="AU467" s="158" t="s">
        <v>88</v>
      </c>
      <c r="AY467" s="18" t="s">
        <v>127</v>
      </c>
      <c r="BE467" s="159">
        <f>IF(N467="základní",J467,0)</f>
        <v>0</v>
      </c>
      <c r="BF467" s="159">
        <f>IF(N467="snížená",J467,0)</f>
        <v>0</v>
      </c>
      <c r="BG467" s="159">
        <f>IF(N467="zákl. přenesená",J467,0)</f>
        <v>0</v>
      </c>
      <c r="BH467" s="159">
        <f>IF(N467="sníž. přenesená",J467,0)</f>
        <v>0</v>
      </c>
      <c r="BI467" s="159">
        <f>IF(N467="nulová",J467,0)</f>
        <v>0</v>
      </c>
      <c r="BJ467" s="18" t="s">
        <v>86</v>
      </c>
      <c r="BK467" s="159">
        <f>ROUND(I467*H467,2)</f>
        <v>0</v>
      </c>
      <c r="BL467" s="18" t="s">
        <v>134</v>
      </c>
      <c r="BM467" s="158" t="s">
        <v>1538</v>
      </c>
    </row>
    <row r="468" spans="1:65" s="2" customFormat="1">
      <c r="A468" s="33"/>
      <c r="B468" s="34"/>
      <c r="C468" s="33"/>
      <c r="D468" s="160" t="s">
        <v>136</v>
      </c>
      <c r="E468" s="33"/>
      <c r="F468" s="161" t="s">
        <v>1537</v>
      </c>
      <c r="G468" s="33"/>
      <c r="H468" s="33"/>
      <c r="I468" s="162"/>
      <c r="J468" s="33"/>
      <c r="K468" s="33"/>
      <c r="L468" s="34"/>
      <c r="M468" s="163"/>
      <c r="N468" s="164"/>
      <c r="O468" s="59"/>
      <c r="P468" s="59"/>
      <c r="Q468" s="59"/>
      <c r="R468" s="59"/>
      <c r="S468" s="59"/>
      <c r="T468" s="60"/>
      <c r="U468" s="33"/>
      <c r="V468" s="33"/>
      <c r="W468" s="33"/>
      <c r="X468" s="33"/>
      <c r="Y468" s="33"/>
      <c r="Z468" s="33"/>
      <c r="AA468" s="33"/>
      <c r="AB468" s="33"/>
      <c r="AC468" s="33"/>
      <c r="AD468" s="33"/>
      <c r="AE468" s="33"/>
      <c r="AT468" s="18" t="s">
        <v>136</v>
      </c>
      <c r="AU468" s="18" t="s">
        <v>88</v>
      </c>
    </row>
    <row r="469" spans="1:65" s="2" customFormat="1" ht="24.2" customHeight="1">
      <c r="A469" s="33"/>
      <c r="B469" s="145"/>
      <c r="C469" s="146" t="s">
        <v>839</v>
      </c>
      <c r="D469" s="146" t="s">
        <v>130</v>
      </c>
      <c r="E469" s="147" t="s">
        <v>1025</v>
      </c>
      <c r="F469" s="148" t="s">
        <v>1026</v>
      </c>
      <c r="G469" s="149" t="s">
        <v>147</v>
      </c>
      <c r="H469" s="150">
        <v>2</v>
      </c>
      <c r="I469" s="151"/>
      <c r="J469" s="152">
        <f>ROUND(I469*H469,2)</f>
        <v>0</v>
      </c>
      <c r="K469" s="153"/>
      <c r="L469" s="34"/>
      <c r="M469" s="154" t="s">
        <v>1</v>
      </c>
      <c r="N469" s="155" t="s">
        <v>43</v>
      </c>
      <c r="O469" s="59"/>
      <c r="P469" s="156">
        <f>O469*H469</f>
        <v>0</v>
      </c>
      <c r="Q469" s="156">
        <v>0</v>
      </c>
      <c r="R469" s="156">
        <f>Q469*H469</f>
        <v>0</v>
      </c>
      <c r="S469" s="156">
        <v>0</v>
      </c>
      <c r="T469" s="157">
        <f>S469*H469</f>
        <v>0</v>
      </c>
      <c r="U469" s="33"/>
      <c r="V469" s="33"/>
      <c r="W469" s="33"/>
      <c r="X469" s="33"/>
      <c r="Y469" s="33"/>
      <c r="Z469" s="33"/>
      <c r="AA469" s="33"/>
      <c r="AB469" s="33"/>
      <c r="AC469" s="33"/>
      <c r="AD469" s="33"/>
      <c r="AE469" s="33"/>
      <c r="AR469" s="158" t="s">
        <v>134</v>
      </c>
      <c r="AT469" s="158" t="s">
        <v>130</v>
      </c>
      <c r="AU469" s="158" t="s">
        <v>88</v>
      </c>
      <c r="AY469" s="18" t="s">
        <v>127</v>
      </c>
      <c r="BE469" s="159">
        <f>IF(N469="základní",J469,0)</f>
        <v>0</v>
      </c>
      <c r="BF469" s="159">
        <f>IF(N469="snížená",J469,0)</f>
        <v>0</v>
      </c>
      <c r="BG469" s="159">
        <f>IF(N469="zákl. přenesená",J469,0)</f>
        <v>0</v>
      </c>
      <c r="BH469" s="159">
        <f>IF(N469="sníž. přenesená",J469,0)</f>
        <v>0</v>
      </c>
      <c r="BI469" s="159">
        <f>IF(N469="nulová",J469,0)</f>
        <v>0</v>
      </c>
      <c r="BJ469" s="18" t="s">
        <v>86</v>
      </c>
      <c r="BK469" s="159">
        <f>ROUND(I469*H469,2)</f>
        <v>0</v>
      </c>
      <c r="BL469" s="18" t="s">
        <v>134</v>
      </c>
      <c r="BM469" s="158" t="s">
        <v>1539</v>
      </c>
    </row>
    <row r="470" spans="1:65" s="2" customFormat="1" ht="58.5">
      <c r="A470" s="33"/>
      <c r="B470" s="34"/>
      <c r="C470" s="33"/>
      <c r="D470" s="160" t="s">
        <v>136</v>
      </c>
      <c r="E470" s="33"/>
      <c r="F470" s="161" t="s">
        <v>1028</v>
      </c>
      <c r="G470" s="33"/>
      <c r="H470" s="33"/>
      <c r="I470" s="162"/>
      <c r="J470" s="33"/>
      <c r="K470" s="33"/>
      <c r="L470" s="34"/>
      <c r="M470" s="163"/>
      <c r="N470" s="164"/>
      <c r="O470" s="59"/>
      <c r="P470" s="59"/>
      <c r="Q470" s="59"/>
      <c r="R470" s="59"/>
      <c r="S470" s="59"/>
      <c r="T470" s="60"/>
      <c r="U470" s="33"/>
      <c r="V470" s="33"/>
      <c r="W470" s="33"/>
      <c r="X470" s="33"/>
      <c r="Y470" s="33"/>
      <c r="Z470" s="33"/>
      <c r="AA470" s="33"/>
      <c r="AB470" s="33"/>
      <c r="AC470" s="33"/>
      <c r="AD470" s="33"/>
      <c r="AE470" s="33"/>
      <c r="AT470" s="18" t="s">
        <v>136</v>
      </c>
      <c r="AU470" s="18" t="s">
        <v>88</v>
      </c>
    </row>
    <row r="471" spans="1:65" s="2" customFormat="1" ht="16.5" customHeight="1">
      <c r="A471" s="33"/>
      <c r="B471" s="145"/>
      <c r="C471" s="165" t="s">
        <v>845</v>
      </c>
      <c r="D471" s="165" t="s">
        <v>138</v>
      </c>
      <c r="E471" s="166" t="s">
        <v>1030</v>
      </c>
      <c r="F471" s="167" t="s">
        <v>1031</v>
      </c>
      <c r="G471" s="168" t="s">
        <v>147</v>
      </c>
      <c r="H471" s="169">
        <v>2</v>
      </c>
      <c r="I471" s="170"/>
      <c r="J471" s="171">
        <f>ROUND(I471*H471,2)</f>
        <v>0</v>
      </c>
      <c r="K471" s="172"/>
      <c r="L471" s="173"/>
      <c r="M471" s="174" t="s">
        <v>1</v>
      </c>
      <c r="N471" s="175" t="s">
        <v>43</v>
      </c>
      <c r="O471" s="59"/>
      <c r="P471" s="156">
        <f>O471*H471</f>
        <v>0</v>
      </c>
      <c r="Q471" s="156">
        <v>4.1799999999999997E-3</v>
      </c>
      <c r="R471" s="156">
        <f>Q471*H471</f>
        <v>8.3599999999999994E-3</v>
      </c>
      <c r="S471" s="156">
        <v>0</v>
      </c>
      <c r="T471" s="157">
        <f>S471*H471</f>
        <v>0</v>
      </c>
      <c r="U471" s="33"/>
      <c r="V471" s="33"/>
      <c r="W471" s="33"/>
      <c r="X471" s="33"/>
      <c r="Y471" s="33"/>
      <c r="Z471" s="33"/>
      <c r="AA471" s="33"/>
      <c r="AB471" s="33"/>
      <c r="AC471" s="33"/>
      <c r="AD471" s="33"/>
      <c r="AE471" s="33"/>
      <c r="AR471" s="158" t="s">
        <v>142</v>
      </c>
      <c r="AT471" s="158" t="s">
        <v>138</v>
      </c>
      <c r="AU471" s="158" t="s">
        <v>88</v>
      </c>
      <c r="AY471" s="18" t="s">
        <v>127</v>
      </c>
      <c r="BE471" s="159">
        <f>IF(N471="základní",J471,0)</f>
        <v>0</v>
      </c>
      <c r="BF471" s="159">
        <f>IF(N471="snížená",J471,0)</f>
        <v>0</v>
      </c>
      <c r="BG471" s="159">
        <f>IF(N471="zákl. přenesená",J471,0)</f>
        <v>0</v>
      </c>
      <c r="BH471" s="159">
        <f>IF(N471="sníž. přenesená",J471,0)</f>
        <v>0</v>
      </c>
      <c r="BI471" s="159">
        <f>IF(N471="nulová",J471,0)</f>
        <v>0</v>
      </c>
      <c r="BJ471" s="18" t="s">
        <v>86</v>
      </c>
      <c r="BK471" s="159">
        <f>ROUND(I471*H471,2)</f>
        <v>0</v>
      </c>
      <c r="BL471" s="18" t="s">
        <v>134</v>
      </c>
      <c r="BM471" s="158" t="s">
        <v>1540</v>
      </c>
    </row>
    <row r="472" spans="1:65" s="2" customFormat="1">
      <c r="A472" s="33"/>
      <c r="B472" s="34"/>
      <c r="C472" s="33"/>
      <c r="D472" s="160" t="s">
        <v>136</v>
      </c>
      <c r="E472" s="33"/>
      <c r="F472" s="161" t="s">
        <v>1031</v>
      </c>
      <c r="G472" s="33"/>
      <c r="H472" s="33"/>
      <c r="I472" s="162"/>
      <c r="J472" s="33"/>
      <c r="K472" s="33"/>
      <c r="L472" s="34"/>
      <c r="M472" s="163"/>
      <c r="N472" s="164"/>
      <c r="O472" s="59"/>
      <c r="P472" s="59"/>
      <c r="Q472" s="59"/>
      <c r="R472" s="59"/>
      <c r="S472" s="59"/>
      <c r="T472" s="60"/>
      <c r="U472" s="33"/>
      <c r="V472" s="33"/>
      <c r="W472" s="33"/>
      <c r="X472" s="33"/>
      <c r="Y472" s="33"/>
      <c r="Z472" s="33"/>
      <c r="AA472" s="33"/>
      <c r="AB472" s="33"/>
      <c r="AC472" s="33"/>
      <c r="AD472" s="33"/>
      <c r="AE472" s="33"/>
      <c r="AT472" s="18" t="s">
        <v>136</v>
      </c>
      <c r="AU472" s="18" t="s">
        <v>88</v>
      </c>
    </row>
    <row r="473" spans="1:65" s="2" customFormat="1" ht="21.75" customHeight="1">
      <c r="A473" s="33"/>
      <c r="B473" s="145"/>
      <c r="C473" s="146" t="s">
        <v>851</v>
      </c>
      <c r="D473" s="146" t="s">
        <v>130</v>
      </c>
      <c r="E473" s="147" t="s">
        <v>1541</v>
      </c>
      <c r="F473" s="148" t="s">
        <v>1542</v>
      </c>
      <c r="G473" s="149" t="s">
        <v>147</v>
      </c>
      <c r="H473" s="150">
        <v>8</v>
      </c>
      <c r="I473" s="151"/>
      <c r="J473" s="152">
        <f>ROUND(I473*H473,2)</f>
        <v>0</v>
      </c>
      <c r="K473" s="153"/>
      <c r="L473" s="34"/>
      <c r="M473" s="154" t="s">
        <v>1</v>
      </c>
      <c r="N473" s="155" t="s">
        <v>43</v>
      </c>
      <c r="O473" s="59"/>
      <c r="P473" s="156">
        <f>O473*H473</f>
        <v>0</v>
      </c>
      <c r="Q473" s="156">
        <v>0</v>
      </c>
      <c r="R473" s="156">
        <f>Q473*H473</f>
        <v>0</v>
      </c>
      <c r="S473" s="156">
        <v>0</v>
      </c>
      <c r="T473" s="157">
        <f>S473*H473</f>
        <v>0</v>
      </c>
      <c r="U473" s="33"/>
      <c r="V473" s="33"/>
      <c r="W473" s="33"/>
      <c r="X473" s="33"/>
      <c r="Y473" s="33"/>
      <c r="Z473" s="33"/>
      <c r="AA473" s="33"/>
      <c r="AB473" s="33"/>
      <c r="AC473" s="33"/>
      <c r="AD473" s="33"/>
      <c r="AE473" s="33"/>
      <c r="AR473" s="158" t="s">
        <v>134</v>
      </c>
      <c r="AT473" s="158" t="s">
        <v>130</v>
      </c>
      <c r="AU473" s="158" t="s">
        <v>88</v>
      </c>
      <c r="AY473" s="18" t="s">
        <v>127</v>
      </c>
      <c r="BE473" s="159">
        <f>IF(N473="základní",J473,0)</f>
        <v>0</v>
      </c>
      <c r="BF473" s="159">
        <f>IF(N473="snížená",J473,0)</f>
        <v>0</v>
      </c>
      <c r="BG473" s="159">
        <f>IF(N473="zákl. přenesená",J473,0)</f>
        <v>0</v>
      </c>
      <c r="BH473" s="159">
        <f>IF(N473="sníž. přenesená",J473,0)</f>
        <v>0</v>
      </c>
      <c r="BI473" s="159">
        <f>IF(N473="nulová",J473,0)</f>
        <v>0</v>
      </c>
      <c r="BJ473" s="18" t="s">
        <v>86</v>
      </c>
      <c r="BK473" s="159">
        <f>ROUND(I473*H473,2)</f>
        <v>0</v>
      </c>
      <c r="BL473" s="18" t="s">
        <v>134</v>
      </c>
      <c r="BM473" s="158" t="s">
        <v>1543</v>
      </c>
    </row>
    <row r="474" spans="1:65" s="2" customFormat="1" ht="39">
      <c r="A474" s="33"/>
      <c r="B474" s="34"/>
      <c r="C474" s="33"/>
      <c r="D474" s="160" t="s">
        <v>136</v>
      </c>
      <c r="E474" s="33"/>
      <c r="F474" s="161" t="s">
        <v>1544</v>
      </c>
      <c r="G474" s="33"/>
      <c r="H474" s="33"/>
      <c r="I474" s="162"/>
      <c r="J474" s="33"/>
      <c r="K474" s="33"/>
      <c r="L474" s="34"/>
      <c r="M474" s="163"/>
      <c r="N474" s="164"/>
      <c r="O474" s="59"/>
      <c r="P474" s="59"/>
      <c r="Q474" s="59"/>
      <c r="R474" s="59"/>
      <c r="S474" s="59"/>
      <c r="T474" s="60"/>
      <c r="U474" s="33"/>
      <c r="V474" s="33"/>
      <c r="W474" s="33"/>
      <c r="X474" s="33"/>
      <c r="Y474" s="33"/>
      <c r="Z474" s="33"/>
      <c r="AA474" s="33"/>
      <c r="AB474" s="33"/>
      <c r="AC474" s="33"/>
      <c r="AD474" s="33"/>
      <c r="AE474" s="33"/>
      <c r="AT474" s="18" t="s">
        <v>136</v>
      </c>
      <c r="AU474" s="18" t="s">
        <v>88</v>
      </c>
    </row>
    <row r="475" spans="1:65" s="13" customFormat="1">
      <c r="B475" s="181"/>
      <c r="D475" s="160" t="s">
        <v>472</v>
      </c>
      <c r="E475" s="182" t="s">
        <v>1</v>
      </c>
      <c r="F475" s="183" t="s">
        <v>1545</v>
      </c>
      <c r="H475" s="184">
        <v>8</v>
      </c>
      <c r="I475" s="185"/>
      <c r="L475" s="181"/>
      <c r="M475" s="186"/>
      <c r="N475" s="187"/>
      <c r="O475" s="187"/>
      <c r="P475" s="187"/>
      <c r="Q475" s="187"/>
      <c r="R475" s="187"/>
      <c r="S475" s="187"/>
      <c r="T475" s="188"/>
      <c r="AT475" s="182" t="s">
        <v>472</v>
      </c>
      <c r="AU475" s="182" t="s">
        <v>88</v>
      </c>
      <c r="AV475" s="13" t="s">
        <v>88</v>
      </c>
      <c r="AW475" s="13" t="s">
        <v>35</v>
      </c>
      <c r="AX475" s="13" t="s">
        <v>86</v>
      </c>
      <c r="AY475" s="182" t="s">
        <v>127</v>
      </c>
    </row>
    <row r="476" spans="1:65" s="2" customFormat="1" ht="16.5" customHeight="1">
      <c r="A476" s="33"/>
      <c r="B476" s="145"/>
      <c r="C476" s="146" t="s">
        <v>857</v>
      </c>
      <c r="D476" s="146" t="s">
        <v>130</v>
      </c>
      <c r="E476" s="147" t="s">
        <v>1546</v>
      </c>
      <c r="F476" s="148" t="s">
        <v>1547</v>
      </c>
      <c r="G476" s="149" t="s">
        <v>133</v>
      </c>
      <c r="H476" s="150">
        <v>2.9249999999999998</v>
      </c>
      <c r="I476" s="151"/>
      <c r="J476" s="152">
        <f>ROUND(I476*H476,2)</f>
        <v>0</v>
      </c>
      <c r="K476" s="153"/>
      <c r="L476" s="34"/>
      <c r="M476" s="154" t="s">
        <v>1</v>
      </c>
      <c r="N476" s="155" t="s">
        <v>43</v>
      </c>
      <c r="O476" s="59"/>
      <c r="P476" s="156">
        <f>O476*H476</f>
        <v>0</v>
      </c>
      <c r="Q476" s="156">
        <v>0</v>
      </c>
      <c r="R476" s="156">
        <f>Q476*H476</f>
        <v>0</v>
      </c>
      <c r="S476" s="156">
        <v>0</v>
      </c>
      <c r="T476" s="157">
        <f>S476*H476</f>
        <v>0</v>
      </c>
      <c r="U476" s="33"/>
      <c r="V476" s="33"/>
      <c r="W476" s="33"/>
      <c r="X476" s="33"/>
      <c r="Y476" s="33"/>
      <c r="Z476" s="33"/>
      <c r="AA476" s="33"/>
      <c r="AB476" s="33"/>
      <c r="AC476" s="33"/>
      <c r="AD476" s="33"/>
      <c r="AE476" s="33"/>
      <c r="AR476" s="158" t="s">
        <v>134</v>
      </c>
      <c r="AT476" s="158" t="s">
        <v>130</v>
      </c>
      <c r="AU476" s="158" t="s">
        <v>88</v>
      </c>
      <c r="AY476" s="18" t="s">
        <v>127</v>
      </c>
      <c r="BE476" s="159">
        <f>IF(N476="základní",J476,0)</f>
        <v>0</v>
      </c>
      <c r="BF476" s="159">
        <f>IF(N476="snížená",J476,0)</f>
        <v>0</v>
      </c>
      <c r="BG476" s="159">
        <f>IF(N476="zákl. přenesená",J476,0)</f>
        <v>0</v>
      </c>
      <c r="BH476" s="159">
        <f>IF(N476="sníž. přenesená",J476,0)</f>
        <v>0</v>
      </c>
      <c r="BI476" s="159">
        <f>IF(N476="nulová",J476,0)</f>
        <v>0</v>
      </c>
      <c r="BJ476" s="18" t="s">
        <v>86</v>
      </c>
      <c r="BK476" s="159">
        <f>ROUND(I476*H476,2)</f>
        <v>0</v>
      </c>
      <c r="BL476" s="18" t="s">
        <v>134</v>
      </c>
      <c r="BM476" s="158" t="s">
        <v>1548</v>
      </c>
    </row>
    <row r="477" spans="1:65" s="2" customFormat="1">
      <c r="A477" s="33"/>
      <c r="B477" s="34"/>
      <c r="C477" s="33"/>
      <c r="D477" s="160" t="s">
        <v>136</v>
      </c>
      <c r="E477" s="33"/>
      <c r="F477" s="161" t="s">
        <v>1547</v>
      </c>
      <c r="G477" s="33"/>
      <c r="H477" s="33"/>
      <c r="I477" s="162"/>
      <c r="J477" s="33"/>
      <c r="K477" s="33"/>
      <c r="L477" s="34"/>
      <c r="M477" s="163"/>
      <c r="N477" s="164"/>
      <c r="O477" s="59"/>
      <c r="P477" s="59"/>
      <c r="Q477" s="59"/>
      <c r="R477" s="59"/>
      <c r="S477" s="59"/>
      <c r="T477" s="60"/>
      <c r="U477" s="33"/>
      <c r="V477" s="33"/>
      <c r="W477" s="33"/>
      <c r="X477" s="33"/>
      <c r="Y477" s="33"/>
      <c r="Z477" s="33"/>
      <c r="AA477" s="33"/>
      <c r="AB477" s="33"/>
      <c r="AC477" s="33"/>
      <c r="AD477" s="33"/>
      <c r="AE477" s="33"/>
      <c r="AT477" s="18" t="s">
        <v>136</v>
      </c>
      <c r="AU477" s="18" t="s">
        <v>88</v>
      </c>
    </row>
    <row r="478" spans="1:65" s="13" customFormat="1">
      <c r="B478" s="181"/>
      <c r="D478" s="160" t="s">
        <v>472</v>
      </c>
      <c r="E478" s="182" t="s">
        <v>1</v>
      </c>
      <c r="F478" s="183" t="s">
        <v>1549</v>
      </c>
      <c r="H478" s="184">
        <v>2.9249999999999998</v>
      </c>
      <c r="I478" s="185"/>
      <c r="L478" s="181"/>
      <c r="M478" s="186"/>
      <c r="N478" s="187"/>
      <c r="O478" s="187"/>
      <c r="P478" s="187"/>
      <c r="Q478" s="187"/>
      <c r="R478" s="187"/>
      <c r="S478" s="187"/>
      <c r="T478" s="188"/>
      <c r="AT478" s="182" t="s">
        <v>472</v>
      </c>
      <c r="AU478" s="182" t="s">
        <v>88</v>
      </c>
      <c r="AV478" s="13" t="s">
        <v>88</v>
      </c>
      <c r="AW478" s="13" t="s">
        <v>35</v>
      </c>
      <c r="AX478" s="13" t="s">
        <v>86</v>
      </c>
      <c r="AY478" s="182" t="s">
        <v>127</v>
      </c>
    </row>
    <row r="479" spans="1:65" s="2" customFormat="1" ht="21.75" customHeight="1">
      <c r="A479" s="33"/>
      <c r="B479" s="145"/>
      <c r="C479" s="165" t="s">
        <v>863</v>
      </c>
      <c r="D479" s="165" t="s">
        <v>138</v>
      </c>
      <c r="E479" s="166" t="s">
        <v>987</v>
      </c>
      <c r="F479" s="167" t="s">
        <v>988</v>
      </c>
      <c r="G479" s="168" t="s">
        <v>133</v>
      </c>
      <c r="H479" s="169">
        <v>12.164999999999999</v>
      </c>
      <c r="I479" s="170"/>
      <c r="J479" s="171">
        <f>ROUND(I479*H479,2)</f>
        <v>0</v>
      </c>
      <c r="K479" s="172"/>
      <c r="L479" s="173"/>
      <c r="M479" s="174" t="s">
        <v>1</v>
      </c>
      <c r="N479" s="175" t="s">
        <v>43</v>
      </c>
      <c r="O479" s="59"/>
      <c r="P479" s="156">
        <f>O479*H479</f>
        <v>0</v>
      </c>
      <c r="Q479" s="156">
        <v>2.234</v>
      </c>
      <c r="R479" s="156">
        <f>Q479*H479</f>
        <v>27.176609999999997</v>
      </c>
      <c r="S479" s="156">
        <v>0</v>
      </c>
      <c r="T479" s="157">
        <f>S479*H479</f>
        <v>0</v>
      </c>
      <c r="U479" s="33"/>
      <c r="V479" s="33"/>
      <c r="W479" s="33"/>
      <c r="X479" s="33"/>
      <c r="Y479" s="33"/>
      <c r="Z479" s="33"/>
      <c r="AA479" s="33"/>
      <c r="AB479" s="33"/>
      <c r="AC479" s="33"/>
      <c r="AD479" s="33"/>
      <c r="AE479" s="33"/>
      <c r="AR479" s="158" t="s">
        <v>142</v>
      </c>
      <c r="AT479" s="158" t="s">
        <v>138</v>
      </c>
      <c r="AU479" s="158" t="s">
        <v>88</v>
      </c>
      <c r="AY479" s="18" t="s">
        <v>127</v>
      </c>
      <c r="BE479" s="159">
        <f>IF(N479="základní",J479,0)</f>
        <v>0</v>
      </c>
      <c r="BF479" s="159">
        <f>IF(N479="snížená",J479,0)</f>
        <v>0</v>
      </c>
      <c r="BG479" s="159">
        <f>IF(N479="zákl. přenesená",J479,0)</f>
        <v>0</v>
      </c>
      <c r="BH479" s="159">
        <f>IF(N479="sníž. přenesená",J479,0)</f>
        <v>0</v>
      </c>
      <c r="BI479" s="159">
        <f>IF(N479="nulová",J479,0)</f>
        <v>0</v>
      </c>
      <c r="BJ479" s="18" t="s">
        <v>86</v>
      </c>
      <c r="BK479" s="159">
        <f>ROUND(I479*H479,2)</f>
        <v>0</v>
      </c>
      <c r="BL479" s="18" t="s">
        <v>134</v>
      </c>
      <c r="BM479" s="158" t="s">
        <v>1550</v>
      </c>
    </row>
    <row r="480" spans="1:65" s="2" customFormat="1">
      <c r="A480" s="33"/>
      <c r="B480" s="34"/>
      <c r="C480" s="33"/>
      <c r="D480" s="160" t="s">
        <v>136</v>
      </c>
      <c r="E480" s="33"/>
      <c r="F480" s="161" t="s">
        <v>988</v>
      </c>
      <c r="G480" s="33"/>
      <c r="H480" s="33"/>
      <c r="I480" s="162"/>
      <c r="J480" s="33"/>
      <c r="K480" s="33"/>
      <c r="L480" s="34"/>
      <c r="M480" s="163"/>
      <c r="N480" s="164"/>
      <c r="O480" s="59"/>
      <c r="P480" s="59"/>
      <c r="Q480" s="59"/>
      <c r="R480" s="59"/>
      <c r="S480" s="59"/>
      <c r="T480" s="60"/>
      <c r="U480" s="33"/>
      <c r="V480" s="33"/>
      <c r="W480" s="33"/>
      <c r="X480" s="33"/>
      <c r="Y480" s="33"/>
      <c r="Z480" s="33"/>
      <c r="AA480" s="33"/>
      <c r="AB480" s="33"/>
      <c r="AC480" s="33"/>
      <c r="AD480" s="33"/>
      <c r="AE480" s="33"/>
      <c r="AT480" s="18" t="s">
        <v>136</v>
      </c>
      <c r="AU480" s="18" t="s">
        <v>88</v>
      </c>
    </row>
    <row r="481" spans="1:65" s="13" customFormat="1">
      <c r="B481" s="181"/>
      <c r="D481" s="160" t="s">
        <v>472</v>
      </c>
      <c r="E481" s="182" t="s">
        <v>1</v>
      </c>
      <c r="F481" s="183" t="s">
        <v>1551</v>
      </c>
      <c r="H481" s="184">
        <v>2.9249999999999998</v>
      </c>
      <c r="I481" s="185"/>
      <c r="L481" s="181"/>
      <c r="M481" s="186"/>
      <c r="N481" s="187"/>
      <c r="O481" s="187"/>
      <c r="P481" s="187"/>
      <c r="Q481" s="187"/>
      <c r="R481" s="187"/>
      <c r="S481" s="187"/>
      <c r="T481" s="188"/>
      <c r="AT481" s="182" t="s">
        <v>472</v>
      </c>
      <c r="AU481" s="182" t="s">
        <v>88</v>
      </c>
      <c r="AV481" s="13" t="s">
        <v>88</v>
      </c>
      <c r="AW481" s="13" t="s">
        <v>35</v>
      </c>
      <c r="AX481" s="13" t="s">
        <v>78</v>
      </c>
      <c r="AY481" s="182" t="s">
        <v>127</v>
      </c>
    </row>
    <row r="482" spans="1:65" s="13" customFormat="1">
      <c r="B482" s="181"/>
      <c r="D482" s="160" t="s">
        <v>472</v>
      </c>
      <c r="E482" s="182" t="s">
        <v>1</v>
      </c>
      <c r="F482" s="183" t="s">
        <v>1552</v>
      </c>
      <c r="H482" s="184">
        <v>9.24</v>
      </c>
      <c r="I482" s="185"/>
      <c r="L482" s="181"/>
      <c r="M482" s="186"/>
      <c r="N482" s="187"/>
      <c r="O482" s="187"/>
      <c r="P482" s="187"/>
      <c r="Q482" s="187"/>
      <c r="R482" s="187"/>
      <c r="S482" s="187"/>
      <c r="T482" s="188"/>
      <c r="AT482" s="182" t="s">
        <v>472</v>
      </c>
      <c r="AU482" s="182" t="s">
        <v>88</v>
      </c>
      <c r="AV482" s="13" t="s">
        <v>88</v>
      </c>
      <c r="AW482" s="13" t="s">
        <v>35</v>
      </c>
      <c r="AX482" s="13" t="s">
        <v>78</v>
      </c>
      <c r="AY482" s="182" t="s">
        <v>127</v>
      </c>
    </row>
    <row r="483" spans="1:65" s="14" customFormat="1">
      <c r="B483" s="189"/>
      <c r="D483" s="160" t="s">
        <v>472</v>
      </c>
      <c r="E483" s="190" t="s">
        <v>1</v>
      </c>
      <c r="F483" s="191" t="s">
        <v>477</v>
      </c>
      <c r="H483" s="192">
        <v>12.164999999999999</v>
      </c>
      <c r="I483" s="193"/>
      <c r="L483" s="189"/>
      <c r="M483" s="194"/>
      <c r="N483" s="195"/>
      <c r="O483" s="195"/>
      <c r="P483" s="195"/>
      <c r="Q483" s="195"/>
      <c r="R483" s="195"/>
      <c r="S483" s="195"/>
      <c r="T483" s="196"/>
      <c r="AT483" s="190" t="s">
        <v>472</v>
      </c>
      <c r="AU483" s="190" t="s">
        <v>88</v>
      </c>
      <c r="AV483" s="14" t="s">
        <v>134</v>
      </c>
      <c r="AW483" s="14" t="s">
        <v>35</v>
      </c>
      <c r="AX483" s="14" t="s">
        <v>86</v>
      </c>
      <c r="AY483" s="190" t="s">
        <v>127</v>
      </c>
    </row>
    <row r="484" spans="1:65" s="2" customFormat="1" ht="16.5" customHeight="1">
      <c r="A484" s="33"/>
      <c r="B484" s="145"/>
      <c r="C484" s="165" t="s">
        <v>868</v>
      </c>
      <c r="D484" s="165" t="s">
        <v>138</v>
      </c>
      <c r="E484" s="166" t="s">
        <v>1553</v>
      </c>
      <c r="F484" s="167" t="s">
        <v>1554</v>
      </c>
      <c r="G484" s="168" t="s">
        <v>487</v>
      </c>
      <c r="H484" s="169">
        <v>11.88</v>
      </c>
      <c r="I484" s="170"/>
      <c r="J484" s="171">
        <f>ROUND(I484*H484,2)</f>
        <v>0</v>
      </c>
      <c r="K484" s="172"/>
      <c r="L484" s="173"/>
      <c r="M484" s="174" t="s">
        <v>1</v>
      </c>
      <c r="N484" s="175" t="s">
        <v>43</v>
      </c>
      <c r="O484" s="59"/>
      <c r="P484" s="156">
        <f>O484*H484</f>
        <v>0</v>
      </c>
      <c r="Q484" s="156">
        <v>0</v>
      </c>
      <c r="R484" s="156">
        <f>Q484*H484</f>
        <v>0</v>
      </c>
      <c r="S484" s="156">
        <v>0</v>
      </c>
      <c r="T484" s="157">
        <f>S484*H484</f>
        <v>0</v>
      </c>
      <c r="U484" s="33"/>
      <c r="V484" s="33"/>
      <c r="W484" s="33"/>
      <c r="X484" s="33"/>
      <c r="Y484" s="33"/>
      <c r="Z484" s="33"/>
      <c r="AA484" s="33"/>
      <c r="AB484" s="33"/>
      <c r="AC484" s="33"/>
      <c r="AD484" s="33"/>
      <c r="AE484" s="33"/>
      <c r="AR484" s="158" t="s">
        <v>142</v>
      </c>
      <c r="AT484" s="158" t="s">
        <v>138</v>
      </c>
      <c r="AU484" s="158" t="s">
        <v>88</v>
      </c>
      <c r="AY484" s="18" t="s">
        <v>127</v>
      </c>
      <c r="BE484" s="159">
        <f>IF(N484="základní",J484,0)</f>
        <v>0</v>
      </c>
      <c r="BF484" s="159">
        <f>IF(N484="snížená",J484,0)</f>
        <v>0</v>
      </c>
      <c r="BG484" s="159">
        <f>IF(N484="zákl. přenesená",J484,0)</f>
        <v>0</v>
      </c>
      <c r="BH484" s="159">
        <f>IF(N484="sníž. přenesená",J484,0)</f>
        <v>0</v>
      </c>
      <c r="BI484" s="159">
        <f>IF(N484="nulová",J484,0)</f>
        <v>0</v>
      </c>
      <c r="BJ484" s="18" t="s">
        <v>86</v>
      </c>
      <c r="BK484" s="159">
        <f>ROUND(I484*H484,2)</f>
        <v>0</v>
      </c>
      <c r="BL484" s="18" t="s">
        <v>134</v>
      </c>
      <c r="BM484" s="158" t="s">
        <v>1555</v>
      </c>
    </row>
    <row r="485" spans="1:65" s="2" customFormat="1">
      <c r="A485" s="33"/>
      <c r="B485" s="34"/>
      <c r="C485" s="33"/>
      <c r="D485" s="160" t="s">
        <v>136</v>
      </c>
      <c r="E485" s="33"/>
      <c r="F485" s="161" t="s">
        <v>1554</v>
      </c>
      <c r="G485" s="33"/>
      <c r="H485" s="33"/>
      <c r="I485" s="162"/>
      <c r="J485" s="33"/>
      <c r="K485" s="33"/>
      <c r="L485" s="34"/>
      <c r="M485" s="163"/>
      <c r="N485" s="164"/>
      <c r="O485" s="59"/>
      <c r="P485" s="59"/>
      <c r="Q485" s="59"/>
      <c r="R485" s="59"/>
      <c r="S485" s="59"/>
      <c r="T485" s="60"/>
      <c r="U485" s="33"/>
      <c r="V485" s="33"/>
      <c r="W485" s="33"/>
      <c r="X485" s="33"/>
      <c r="Y485" s="33"/>
      <c r="Z485" s="33"/>
      <c r="AA485" s="33"/>
      <c r="AB485" s="33"/>
      <c r="AC485" s="33"/>
      <c r="AD485" s="33"/>
      <c r="AE485" s="33"/>
      <c r="AT485" s="18" t="s">
        <v>136</v>
      </c>
      <c r="AU485" s="18" t="s">
        <v>88</v>
      </c>
    </row>
    <row r="486" spans="1:65" s="13" customFormat="1">
      <c r="B486" s="181"/>
      <c r="D486" s="160" t="s">
        <v>472</v>
      </c>
      <c r="E486" s="182" t="s">
        <v>1</v>
      </c>
      <c r="F486" s="183" t="s">
        <v>1556</v>
      </c>
      <c r="H486" s="184">
        <v>11.88</v>
      </c>
      <c r="I486" s="185"/>
      <c r="L486" s="181"/>
      <c r="M486" s="186"/>
      <c r="N486" s="187"/>
      <c r="O486" s="187"/>
      <c r="P486" s="187"/>
      <c r="Q486" s="187"/>
      <c r="R486" s="187"/>
      <c r="S486" s="187"/>
      <c r="T486" s="188"/>
      <c r="AT486" s="182" t="s">
        <v>472</v>
      </c>
      <c r="AU486" s="182" t="s">
        <v>88</v>
      </c>
      <c r="AV486" s="13" t="s">
        <v>88</v>
      </c>
      <c r="AW486" s="13" t="s">
        <v>35</v>
      </c>
      <c r="AX486" s="13" t="s">
        <v>86</v>
      </c>
      <c r="AY486" s="182" t="s">
        <v>127</v>
      </c>
    </row>
    <row r="487" spans="1:65" s="2" customFormat="1" ht="24.2" customHeight="1">
      <c r="A487" s="33"/>
      <c r="B487" s="145"/>
      <c r="C487" s="146" t="s">
        <v>874</v>
      </c>
      <c r="D487" s="146" t="s">
        <v>130</v>
      </c>
      <c r="E487" s="147" t="s">
        <v>1062</v>
      </c>
      <c r="F487" s="148" t="s">
        <v>1063</v>
      </c>
      <c r="G487" s="149" t="s">
        <v>133</v>
      </c>
      <c r="H487" s="150">
        <v>4.37</v>
      </c>
      <c r="I487" s="151"/>
      <c r="J487" s="152">
        <f>ROUND(I487*H487,2)</f>
        <v>0</v>
      </c>
      <c r="K487" s="153"/>
      <c r="L487" s="34"/>
      <c r="M487" s="154" t="s">
        <v>1</v>
      </c>
      <c r="N487" s="155" t="s">
        <v>43</v>
      </c>
      <c r="O487" s="59"/>
      <c r="P487" s="156">
        <f>O487*H487</f>
        <v>0</v>
      </c>
      <c r="Q487" s="156">
        <v>0</v>
      </c>
      <c r="R487" s="156">
        <f>Q487*H487</f>
        <v>0</v>
      </c>
      <c r="S487" s="156">
        <v>0</v>
      </c>
      <c r="T487" s="157">
        <f>S487*H487</f>
        <v>0</v>
      </c>
      <c r="U487" s="33"/>
      <c r="V487" s="33"/>
      <c r="W487" s="33"/>
      <c r="X487" s="33"/>
      <c r="Y487" s="33"/>
      <c r="Z487" s="33"/>
      <c r="AA487" s="33"/>
      <c r="AB487" s="33"/>
      <c r="AC487" s="33"/>
      <c r="AD487" s="33"/>
      <c r="AE487" s="33"/>
      <c r="AR487" s="158" t="s">
        <v>134</v>
      </c>
      <c r="AT487" s="158" t="s">
        <v>130</v>
      </c>
      <c r="AU487" s="158" t="s">
        <v>88</v>
      </c>
      <c r="AY487" s="18" t="s">
        <v>127</v>
      </c>
      <c r="BE487" s="159">
        <f>IF(N487="základní",J487,0)</f>
        <v>0</v>
      </c>
      <c r="BF487" s="159">
        <f>IF(N487="snížená",J487,0)</f>
        <v>0</v>
      </c>
      <c r="BG487" s="159">
        <f>IF(N487="zákl. přenesená",J487,0)</f>
        <v>0</v>
      </c>
      <c r="BH487" s="159">
        <f>IF(N487="sníž. přenesená",J487,0)</f>
        <v>0</v>
      </c>
      <c r="BI487" s="159">
        <f>IF(N487="nulová",J487,0)</f>
        <v>0</v>
      </c>
      <c r="BJ487" s="18" t="s">
        <v>86</v>
      </c>
      <c r="BK487" s="159">
        <f>ROUND(I487*H487,2)</f>
        <v>0</v>
      </c>
      <c r="BL487" s="18" t="s">
        <v>134</v>
      </c>
      <c r="BM487" s="158" t="s">
        <v>1557</v>
      </c>
    </row>
    <row r="488" spans="1:65" s="2" customFormat="1" ht="39">
      <c r="A488" s="33"/>
      <c r="B488" s="34"/>
      <c r="C488" s="33"/>
      <c r="D488" s="160" t="s">
        <v>136</v>
      </c>
      <c r="E488" s="33"/>
      <c r="F488" s="161" t="s">
        <v>1065</v>
      </c>
      <c r="G488" s="33"/>
      <c r="H488" s="33"/>
      <c r="I488" s="162"/>
      <c r="J488" s="33"/>
      <c r="K488" s="33"/>
      <c r="L488" s="34"/>
      <c r="M488" s="163"/>
      <c r="N488" s="164"/>
      <c r="O488" s="59"/>
      <c r="P488" s="59"/>
      <c r="Q488" s="59"/>
      <c r="R488" s="59"/>
      <c r="S488" s="59"/>
      <c r="T488" s="60"/>
      <c r="U488" s="33"/>
      <c r="V488" s="33"/>
      <c r="W488" s="33"/>
      <c r="X488" s="33"/>
      <c r="Y488" s="33"/>
      <c r="Z488" s="33"/>
      <c r="AA488" s="33"/>
      <c r="AB488" s="33"/>
      <c r="AC488" s="33"/>
      <c r="AD488" s="33"/>
      <c r="AE488" s="33"/>
      <c r="AT488" s="18" t="s">
        <v>136</v>
      </c>
      <c r="AU488" s="18" t="s">
        <v>88</v>
      </c>
    </row>
    <row r="489" spans="1:65" s="13" customFormat="1">
      <c r="B489" s="181"/>
      <c r="D489" s="160" t="s">
        <v>472</v>
      </c>
      <c r="E489" s="182" t="s">
        <v>1</v>
      </c>
      <c r="F489" s="183" t="s">
        <v>1558</v>
      </c>
      <c r="H489" s="184">
        <v>3.85</v>
      </c>
      <c r="I489" s="185"/>
      <c r="L489" s="181"/>
      <c r="M489" s="186"/>
      <c r="N489" s="187"/>
      <c r="O489" s="187"/>
      <c r="P489" s="187"/>
      <c r="Q489" s="187"/>
      <c r="R489" s="187"/>
      <c r="S489" s="187"/>
      <c r="T489" s="188"/>
      <c r="AT489" s="182" t="s">
        <v>472</v>
      </c>
      <c r="AU489" s="182" t="s">
        <v>88</v>
      </c>
      <c r="AV489" s="13" t="s">
        <v>88</v>
      </c>
      <c r="AW489" s="13" t="s">
        <v>35</v>
      </c>
      <c r="AX489" s="13" t="s">
        <v>78</v>
      </c>
      <c r="AY489" s="182" t="s">
        <v>127</v>
      </c>
    </row>
    <row r="490" spans="1:65" s="13" customFormat="1">
      <c r="B490" s="181"/>
      <c r="D490" s="160" t="s">
        <v>472</v>
      </c>
      <c r="E490" s="182" t="s">
        <v>1</v>
      </c>
      <c r="F490" s="183" t="s">
        <v>1559</v>
      </c>
      <c r="H490" s="184">
        <v>0.1</v>
      </c>
      <c r="I490" s="185"/>
      <c r="L490" s="181"/>
      <c r="M490" s="186"/>
      <c r="N490" s="187"/>
      <c r="O490" s="187"/>
      <c r="P490" s="187"/>
      <c r="Q490" s="187"/>
      <c r="R490" s="187"/>
      <c r="S490" s="187"/>
      <c r="T490" s="188"/>
      <c r="AT490" s="182" t="s">
        <v>472</v>
      </c>
      <c r="AU490" s="182" t="s">
        <v>88</v>
      </c>
      <c r="AV490" s="13" t="s">
        <v>88</v>
      </c>
      <c r="AW490" s="13" t="s">
        <v>35</v>
      </c>
      <c r="AX490" s="13" t="s">
        <v>78</v>
      </c>
      <c r="AY490" s="182" t="s">
        <v>127</v>
      </c>
    </row>
    <row r="491" spans="1:65" s="13" customFormat="1">
      <c r="B491" s="181"/>
      <c r="D491" s="160" t="s">
        <v>472</v>
      </c>
      <c r="E491" s="182" t="s">
        <v>1</v>
      </c>
      <c r="F491" s="183" t="s">
        <v>1560</v>
      </c>
      <c r="H491" s="184">
        <v>0.42</v>
      </c>
      <c r="I491" s="185"/>
      <c r="L491" s="181"/>
      <c r="M491" s="186"/>
      <c r="N491" s="187"/>
      <c r="O491" s="187"/>
      <c r="P491" s="187"/>
      <c r="Q491" s="187"/>
      <c r="R491" s="187"/>
      <c r="S491" s="187"/>
      <c r="T491" s="188"/>
      <c r="AT491" s="182" t="s">
        <v>472</v>
      </c>
      <c r="AU491" s="182" t="s">
        <v>88</v>
      </c>
      <c r="AV491" s="13" t="s">
        <v>88</v>
      </c>
      <c r="AW491" s="13" t="s">
        <v>35</v>
      </c>
      <c r="AX491" s="13" t="s">
        <v>78</v>
      </c>
      <c r="AY491" s="182" t="s">
        <v>127</v>
      </c>
    </row>
    <row r="492" spans="1:65" s="14" customFormat="1">
      <c r="B492" s="189"/>
      <c r="D492" s="160" t="s">
        <v>472</v>
      </c>
      <c r="E492" s="190" t="s">
        <v>1</v>
      </c>
      <c r="F492" s="191" t="s">
        <v>477</v>
      </c>
      <c r="H492" s="192">
        <v>4.37</v>
      </c>
      <c r="I492" s="193"/>
      <c r="L492" s="189"/>
      <c r="M492" s="194"/>
      <c r="N492" s="195"/>
      <c r="O492" s="195"/>
      <c r="P492" s="195"/>
      <c r="Q492" s="195"/>
      <c r="R492" s="195"/>
      <c r="S492" s="195"/>
      <c r="T492" s="196"/>
      <c r="AT492" s="190" t="s">
        <v>472</v>
      </c>
      <c r="AU492" s="190" t="s">
        <v>88</v>
      </c>
      <c r="AV492" s="14" t="s">
        <v>134</v>
      </c>
      <c r="AW492" s="14" t="s">
        <v>35</v>
      </c>
      <c r="AX492" s="14" t="s">
        <v>86</v>
      </c>
      <c r="AY492" s="190" t="s">
        <v>127</v>
      </c>
    </row>
    <row r="493" spans="1:65" s="2" customFormat="1" ht="24.2" customHeight="1">
      <c r="A493" s="33"/>
      <c r="B493" s="145"/>
      <c r="C493" s="146" t="s">
        <v>880</v>
      </c>
      <c r="D493" s="146" t="s">
        <v>130</v>
      </c>
      <c r="E493" s="147" t="s">
        <v>1561</v>
      </c>
      <c r="F493" s="148" t="s">
        <v>1562</v>
      </c>
      <c r="G493" s="149" t="s">
        <v>133</v>
      </c>
      <c r="H493" s="150">
        <v>11.7</v>
      </c>
      <c r="I493" s="151"/>
      <c r="J493" s="152">
        <f>ROUND(I493*H493,2)</f>
        <v>0</v>
      </c>
      <c r="K493" s="153"/>
      <c r="L493" s="34"/>
      <c r="M493" s="154" t="s">
        <v>1</v>
      </c>
      <c r="N493" s="155" t="s">
        <v>43</v>
      </c>
      <c r="O493" s="59"/>
      <c r="P493" s="156">
        <f>O493*H493</f>
        <v>0</v>
      </c>
      <c r="Q493" s="156">
        <v>0</v>
      </c>
      <c r="R493" s="156">
        <f>Q493*H493</f>
        <v>0</v>
      </c>
      <c r="S493" s="156">
        <v>0</v>
      </c>
      <c r="T493" s="157">
        <f>S493*H493</f>
        <v>0</v>
      </c>
      <c r="U493" s="33"/>
      <c r="V493" s="33"/>
      <c r="W493" s="33"/>
      <c r="X493" s="33"/>
      <c r="Y493" s="33"/>
      <c r="Z493" s="33"/>
      <c r="AA493" s="33"/>
      <c r="AB493" s="33"/>
      <c r="AC493" s="33"/>
      <c r="AD493" s="33"/>
      <c r="AE493" s="33"/>
      <c r="AR493" s="158" t="s">
        <v>134</v>
      </c>
      <c r="AT493" s="158" t="s">
        <v>130</v>
      </c>
      <c r="AU493" s="158" t="s">
        <v>88</v>
      </c>
      <c r="AY493" s="18" t="s">
        <v>127</v>
      </c>
      <c r="BE493" s="159">
        <f>IF(N493="základní",J493,0)</f>
        <v>0</v>
      </c>
      <c r="BF493" s="159">
        <f>IF(N493="snížená",J493,0)</f>
        <v>0</v>
      </c>
      <c r="BG493" s="159">
        <f>IF(N493="zákl. přenesená",J493,0)</f>
        <v>0</v>
      </c>
      <c r="BH493" s="159">
        <f>IF(N493="sníž. přenesená",J493,0)</f>
        <v>0</v>
      </c>
      <c r="BI493" s="159">
        <f>IF(N493="nulová",J493,0)</f>
        <v>0</v>
      </c>
      <c r="BJ493" s="18" t="s">
        <v>86</v>
      </c>
      <c r="BK493" s="159">
        <f>ROUND(I493*H493,2)</f>
        <v>0</v>
      </c>
      <c r="BL493" s="18" t="s">
        <v>134</v>
      </c>
      <c r="BM493" s="158" t="s">
        <v>1563</v>
      </c>
    </row>
    <row r="494" spans="1:65" s="2" customFormat="1" ht="29.25">
      <c r="A494" s="33"/>
      <c r="B494" s="34"/>
      <c r="C494" s="33"/>
      <c r="D494" s="160" t="s">
        <v>136</v>
      </c>
      <c r="E494" s="33"/>
      <c r="F494" s="161" t="s">
        <v>1564</v>
      </c>
      <c r="G494" s="33"/>
      <c r="H494" s="33"/>
      <c r="I494" s="162"/>
      <c r="J494" s="33"/>
      <c r="K494" s="33"/>
      <c r="L494" s="34"/>
      <c r="M494" s="163"/>
      <c r="N494" s="164"/>
      <c r="O494" s="59"/>
      <c r="P494" s="59"/>
      <c r="Q494" s="59"/>
      <c r="R494" s="59"/>
      <c r="S494" s="59"/>
      <c r="T494" s="60"/>
      <c r="U494" s="33"/>
      <c r="V494" s="33"/>
      <c r="W494" s="33"/>
      <c r="X494" s="33"/>
      <c r="Y494" s="33"/>
      <c r="Z494" s="33"/>
      <c r="AA494" s="33"/>
      <c r="AB494" s="33"/>
      <c r="AC494" s="33"/>
      <c r="AD494" s="33"/>
      <c r="AE494" s="33"/>
      <c r="AT494" s="18" t="s">
        <v>136</v>
      </c>
      <c r="AU494" s="18" t="s">
        <v>88</v>
      </c>
    </row>
    <row r="495" spans="1:65" s="13" customFormat="1" ht="22.5">
      <c r="B495" s="181"/>
      <c r="D495" s="160" t="s">
        <v>472</v>
      </c>
      <c r="E495" s="182" t="s">
        <v>1</v>
      </c>
      <c r="F495" s="183" t="s">
        <v>1565</v>
      </c>
      <c r="H495" s="184">
        <v>11.7</v>
      </c>
      <c r="I495" s="185"/>
      <c r="L495" s="181"/>
      <c r="M495" s="186"/>
      <c r="N495" s="187"/>
      <c r="O495" s="187"/>
      <c r="P495" s="187"/>
      <c r="Q495" s="187"/>
      <c r="R495" s="187"/>
      <c r="S495" s="187"/>
      <c r="T495" s="188"/>
      <c r="AT495" s="182" t="s">
        <v>472</v>
      </c>
      <c r="AU495" s="182" t="s">
        <v>88</v>
      </c>
      <c r="AV495" s="13" t="s">
        <v>88</v>
      </c>
      <c r="AW495" s="13" t="s">
        <v>35</v>
      </c>
      <c r="AX495" s="13" t="s">
        <v>86</v>
      </c>
      <c r="AY495" s="182" t="s">
        <v>127</v>
      </c>
    </row>
    <row r="496" spans="1:65" s="2" customFormat="1" ht="16.5" customHeight="1">
      <c r="A496" s="33"/>
      <c r="B496" s="145"/>
      <c r="C496" s="165" t="s">
        <v>886</v>
      </c>
      <c r="D496" s="165" t="s">
        <v>138</v>
      </c>
      <c r="E496" s="166" t="s">
        <v>1034</v>
      </c>
      <c r="F496" s="167" t="s">
        <v>1035</v>
      </c>
      <c r="G496" s="168" t="s">
        <v>499</v>
      </c>
      <c r="H496" s="169">
        <v>19.731999999999999</v>
      </c>
      <c r="I496" s="170"/>
      <c r="J496" s="171">
        <f>ROUND(I496*H496,2)</f>
        <v>0</v>
      </c>
      <c r="K496" s="172"/>
      <c r="L496" s="173"/>
      <c r="M496" s="174" t="s">
        <v>1</v>
      </c>
      <c r="N496" s="175" t="s">
        <v>43</v>
      </c>
      <c r="O496" s="59"/>
      <c r="P496" s="156">
        <f>O496*H496</f>
        <v>0</v>
      </c>
      <c r="Q496" s="156">
        <v>1</v>
      </c>
      <c r="R496" s="156">
        <f>Q496*H496</f>
        <v>19.731999999999999</v>
      </c>
      <c r="S496" s="156">
        <v>0</v>
      </c>
      <c r="T496" s="157">
        <f>S496*H496</f>
        <v>0</v>
      </c>
      <c r="U496" s="33"/>
      <c r="V496" s="33"/>
      <c r="W496" s="33"/>
      <c r="X496" s="33"/>
      <c r="Y496" s="33"/>
      <c r="Z496" s="33"/>
      <c r="AA496" s="33"/>
      <c r="AB496" s="33"/>
      <c r="AC496" s="33"/>
      <c r="AD496" s="33"/>
      <c r="AE496" s="33"/>
      <c r="AR496" s="158" t="s">
        <v>142</v>
      </c>
      <c r="AT496" s="158" t="s">
        <v>138</v>
      </c>
      <c r="AU496" s="158" t="s">
        <v>88</v>
      </c>
      <c r="AY496" s="18" t="s">
        <v>127</v>
      </c>
      <c r="BE496" s="159">
        <f>IF(N496="základní",J496,0)</f>
        <v>0</v>
      </c>
      <c r="BF496" s="159">
        <f>IF(N496="snížená",J496,0)</f>
        <v>0</v>
      </c>
      <c r="BG496" s="159">
        <f>IF(N496="zákl. přenesená",J496,0)</f>
        <v>0</v>
      </c>
      <c r="BH496" s="159">
        <f>IF(N496="sníž. přenesená",J496,0)</f>
        <v>0</v>
      </c>
      <c r="BI496" s="159">
        <f>IF(N496="nulová",J496,0)</f>
        <v>0</v>
      </c>
      <c r="BJ496" s="18" t="s">
        <v>86</v>
      </c>
      <c r="BK496" s="159">
        <f>ROUND(I496*H496,2)</f>
        <v>0</v>
      </c>
      <c r="BL496" s="18" t="s">
        <v>134</v>
      </c>
      <c r="BM496" s="158" t="s">
        <v>1566</v>
      </c>
    </row>
    <row r="497" spans="1:65" s="2" customFormat="1">
      <c r="A497" s="33"/>
      <c r="B497" s="34"/>
      <c r="C497" s="33"/>
      <c r="D497" s="160" t="s">
        <v>136</v>
      </c>
      <c r="E497" s="33"/>
      <c r="F497" s="161" t="s">
        <v>1035</v>
      </c>
      <c r="G497" s="33"/>
      <c r="H497" s="33"/>
      <c r="I497" s="162"/>
      <c r="J497" s="33"/>
      <c r="K497" s="33"/>
      <c r="L497" s="34"/>
      <c r="M497" s="163"/>
      <c r="N497" s="164"/>
      <c r="O497" s="59"/>
      <c r="P497" s="59"/>
      <c r="Q497" s="59"/>
      <c r="R497" s="59"/>
      <c r="S497" s="59"/>
      <c r="T497" s="60"/>
      <c r="U497" s="33"/>
      <c r="V497" s="33"/>
      <c r="W497" s="33"/>
      <c r="X497" s="33"/>
      <c r="Y497" s="33"/>
      <c r="Z497" s="33"/>
      <c r="AA497" s="33"/>
      <c r="AB497" s="33"/>
      <c r="AC497" s="33"/>
      <c r="AD497" s="33"/>
      <c r="AE497" s="33"/>
      <c r="AT497" s="18" t="s">
        <v>136</v>
      </c>
      <c r="AU497" s="18" t="s">
        <v>88</v>
      </c>
    </row>
    <row r="498" spans="1:65" s="13" customFormat="1">
      <c r="B498" s="181"/>
      <c r="D498" s="160" t="s">
        <v>472</v>
      </c>
      <c r="E498" s="182" t="s">
        <v>1</v>
      </c>
      <c r="F498" s="183" t="s">
        <v>1567</v>
      </c>
      <c r="H498" s="184">
        <v>19.013000000000002</v>
      </c>
      <c r="I498" s="185"/>
      <c r="L498" s="181"/>
      <c r="M498" s="186"/>
      <c r="N498" s="187"/>
      <c r="O498" s="187"/>
      <c r="P498" s="187"/>
      <c r="Q498" s="187"/>
      <c r="R498" s="187"/>
      <c r="S498" s="187"/>
      <c r="T498" s="188"/>
      <c r="AT498" s="182" t="s">
        <v>472</v>
      </c>
      <c r="AU498" s="182" t="s">
        <v>88</v>
      </c>
      <c r="AV498" s="13" t="s">
        <v>88</v>
      </c>
      <c r="AW498" s="13" t="s">
        <v>35</v>
      </c>
      <c r="AX498" s="13" t="s">
        <v>78</v>
      </c>
      <c r="AY498" s="182" t="s">
        <v>127</v>
      </c>
    </row>
    <row r="499" spans="1:65" s="13" customFormat="1">
      <c r="B499" s="181"/>
      <c r="D499" s="160" t="s">
        <v>472</v>
      </c>
      <c r="E499" s="182" t="s">
        <v>1</v>
      </c>
      <c r="F499" s="183" t="s">
        <v>1568</v>
      </c>
      <c r="H499" s="184">
        <v>0.71899999999999997</v>
      </c>
      <c r="I499" s="185"/>
      <c r="L499" s="181"/>
      <c r="M499" s="186"/>
      <c r="N499" s="187"/>
      <c r="O499" s="187"/>
      <c r="P499" s="187"/>
      <c r="Q499" s="187"/>
      <c r="R499" s="187"/>
      <c r="S499" s="187"/>
      <c r="T499" s="188"/>
      <c r="AT499" s="182" t="s">
        <v>472</v>
      </c>
      <c r="AU499" s="182" t="s">
        <v>88</v>
      </c>
      <c r="AV499" s="13" t="s">
        <v>88</v>
      </c>
      <c r="AW499" s="13" t="s">
        <v>35</v>
      </c>
      <c r="AX499" s="13" t="s">
        <v>78</v>
      </c>
      <c r="AY499" s="182" t="s">
        <v>127</v>
      </c>
    </row>
    <row r="500" spans="1:65" s="14" customFormat="1">
      <c r="B500" s="189"/>
      <c r="D500" s="160" t="s">
        <v>472</v>
      </c>
      <c r="E500" s="190" t="s">
        <v>1</v>
      </c>
      <c r="F500" s="191" t="s">
        <v>477</v>
      </c>
      <c r="H500" s="192">
        <v>19.731999999999999</v>
      </c>
      <c r="I500" s="193"/>
      <c r="L500" s="189"/>
      <c r="M500" s="194"/>
      <c r="N500" s="195"/>
      <c r="O500" s="195"/>
      <c r="P500" s="195"/>
      <c r="Q500" s="195"/>
      <c r="R500" s="195"/>
      <c r="S500" s="195"/>
      <c r="T500" s="196"/>
      <c r="AT500" s="190" t="s">
        <v>472</v>
      </c>
      <c r="AU500" s="190" t="s">
        <v>88</v>
      </c>
      <c r="AV500" s="14" t="s">
        <v>134</v>
      </c>
      <c r="AW500" s="14" t="s">
        <v>35</v>
      </c>
      <c r="AX500" s="14" t="s">
        <v>86</v>
      </c>
      <c r="AY500" s="190" t="s">
        <v>127</v>
      </c>
    </row>
    <row r="501" spans="1:65" s="2" customFormat="1" ht="16.5" customHeight="1">
      <c r="A501" s="33"/>
      <c r="B501" s="145"/>
      <c r="C501" s="165" t="s">
        <v>891</v>
      </c>
      <c r="D501" s="165" t="s">
        <v>138</v>
      </c>
      <c r="E501" s="166" t="s">
        <v>1055</v>
      </c>
      <c r="F501" s="167" t="s">
        <v>1056</v>
      </c>
      <c r="G501" s="168" t="s">
        <v>499</v>
      </c>
      <c r="H501" s="169">
        <v>6.6790000000000003</v>
      </c>
      <c r="I501" s="170"/>
      <c r="J501" s="171">
        <f>ROUND(I501*H501,2)</f>
        <v>0</v>
      </c>
      <c r="K501" s="172"/>
      <c r="L501" s="173"/>
      <c r="M501" s="174" t="s">
        <v>1</v>
      </c>
      <c r="N501" s="175" t="s">
        <v>43</v>
      </c>
      <c r="O501" s="59"/>
      <c r="P501" s="156">
        <f>O501*H501</f>
        <v>0</v>
      </c>
      <c r="Q501" s="156">
        <v>1</v>
      </c>
      <c r="R501" s="156">
        <f>Q501*H501</f>
        <v>6.6790000000000003</v>
      </c>
      <c r="S501" s="156">
        <v>0</v>
      </c>
      <c r="T501" s="157">
        <f>S501*H501</f>
        <v>0</v>
      </c>
      <c r="U501" s="33"/>
      <c r="V501" s="33"/>
      <c r="W501" s="33"/>
      <c r="X501" s="33"/>
      <c r="Y501" s="33"/>
      <c r="Z501" s="33"/>
      <c r="AA501" s="33"/>
      <c r="AB501" s="33"/>
      <c r="AC501" s="33"/>
      <c r="AD501" s="33"/>
      <c r="AE501" s="33"/>
      <c r="AR501" s="158" t="s">
        <v>142</v>
      </c>
      <c r="AT501" s="158" t="s">
        <v>138</v>
      </c>
      <c r="AU501" s="158" t="s">
        <v>88</v>
      </c>
      <c r="AY501" s="18" t="s">
        <v>127</v>
      </c>
      <c r="BE501" s="159">
        <f>IF(N501="základní",J501,0)</f>
        <v>0</v>
      </c>
      <c r="BF501" s="159">
        <f>IF(N501="snížená",J501,0)</f>
        <v>0</v>
      </c>
      <c r="BG501" s="159">
        <f>IF(N501="zákl. přenesená",J501,0)</f>
        <v>0</v>
      </c>
      <c r="BH501" s="159">
        <f>IF(N501="sníž. přenesená",J501,0)</f>
        <v>0</v>
      </c>
      <c r="BI501" s="159">
        <f>IF(N501="nulová",J501,0)</f>
        <v>0</v>
      </c>
      <c r="BJ501" s="18" t="s">
        <v>86</v>
      </c>
      <c r="BK501" s="159">
        <f>ROUND(I501*H501,2)</f>
        <v>0</v>
      </c>
      <c r="BL501" s="18" t="s">
        <v>134</v>
      </c>
      <c r="BM501" s="158" t="s">
        <v>1569</v>
      </c>
    </row>
    <row r="502" spans="1:65" s="2" customFormat="1">
      <c r="A502" s="33"/>
      <c r="B502" s="34"/>
      <c r="C502" s="33"/>
      <c r="D502" s="160" t="s">
        <v>136</v>
      </c>
      <c r="E502" s="33"/>
      <c r="F502" s="161" t="s">
        <v>1056</v>
      </c>
      <c r="G502" s="33"/>
      <c r="H502" s="33"/>
      <c r="I502" s="162"/>
      <c r="J502" s="33"/>
      <c r="K502" s="33"/>
      <c r="L502" s="34"/>
      <c r="M502" s="163"/>
      <c r="N502" s="164"/>
      <c r="O502" s="59"/>
      <c r="P502" s="59"/>
      <c r="Q502" s="59"/>
      <c r="R502" s="59"/>
      <c r="S502" s="59"/>
      <c r="T502" s="60"/>
      <c r="U502" s="33"/>
      <c r="V502" s="33"/>
      <c r="W502" s="33"/>
      <c r="X502" s="33"/>
      <c r="Y502" s="33"/>
      <c r="Z502" s="33"/>
      <c r="AA502" s="33"/>
      <c r="AB502" s="33"/>
      <c r="AC502" s="33"/>
      <c r="AD502" s="33"/>
      <c r="AE502" s="33"/>
      <c r="AT502" s="18" t="s">
        <v>136</v>
      </c>
      <c r="AU502" s="18" t="s">
        <v>88</v>
      </c>
    </row>
    <row r="503" spans="1:65" s="13" customFormat="1">
      <c r="B503" s="181"/>
      <c r="D503" s="160" t="s">
        <v>472</v>
      </c>
      <c r="E503" s="182" t="s">
        <v>1</v>
      </c>
      <c r="F503" s="183" t="s">
        <v>1570</v>
      </c>
      <c r="H503" s="184">
        <v>5.7039999999999997</v>
      </c>
      <c r="I503" s="185"/>
      <c r="L503" s="181"/>
      <c r="M503" s="186"/>
      <c r="N503" s="187"/>
      <c r="O503" s="187"/>
      <c r="P503" s="187"/>
      <c r="Q503" s="187"/>
      <c r="R503" s="187"/>
      <c r="S503" s="187"/>
      <c r="T503" s="188"/>
      <c r="AT503" s="182" t="s">
        <v>472</v>
      </c>
      <c r="AU503" s="182" t="s">
        <v>88</v>
      </c>
      <c r="AV503" s="13" t="s">
        <v>88</v>
      </c>
      <c r="AW503" s="13" t="s">
        <v>35</v>
      </c>
      <c r="AX503" s="13" t="s">
        <v>78</v>
      </c>
      <c r="AY503" s="182" t="s">
        <v>127</v>
      </c>
    </row>
    <row r="504" spans="1:65" s="13" customFormat="1">
      <c r="B504" s="181"/>
      <c r="D504" s="160" t="s">
        <v>472</v>
      </c>
      <c r="E504" s="182" t="s">
        <v>1</v>
      </c>
      <c r="F504" s="183" t="s">
        <v>1571</v>
      </c>
      <c r="H504" s="184">
        <v>0.97499999999999998</v>
      </c>
      <c r="I504" s="185"/>
      <c r="L504" s="181"/>
      <c r="M504" s="186"/>
      <c r="N504" s="187"/>
      <c r="O504" s="187"/>
      <c r="P504" s="187"/>
      <c r="Q504" s="187"/>
      <c r="R504" s="187"/>
      <c r="S504" s="187"/>
      <c r="T504" s="188"/>
      <c r="AT504" s="182" t="s">
        <v>472</v>
      </c>
      <c r="AU504" s="182" t="s">
        <v>88</v>
      </c>
      <c r="AV504" s="13" t="s">
        <v>88</v>
      </c>
      <c r="AW504" s="13" t="s">
        <v>35</v>
      </c>
      <c r="AX504" s="13" t="s">
        <v>78</v>
      </c>
      <c r="AY504" s="182" t="s">
        <v>127</v>
      </c>
    </row>
    <row r="505" spans="1:65" s="14" customFormat="1">
      <c r="B505" s="189"/>
      <c r="D505" s="160" t="s">
        <v>472</v>
      </c>
      <c r="E505" s="190" t="s">
        <v>1</v>
      </c>
      <c r="F505" s="191" t="s">
        <v>477</v>
      </c>
      <c r="H505" s="192">
        <v>6.6790000000000003</v>
      </c>
      <c r="I505" s="193"/>
      <c r="L505" s="189"/>
      <c r="M505" s="194"/>
      <c r="N505" s="195"/>
      <c r="O505" s="195"/>
      <c r="P505" s="195"/>
      <c r="Q505" s="195"/>
      <c r="R505" s="195"/>
      <c r="S505" s="195"/>
      <c r="T505" s="196"/>
      <c r="AT505" s="190" t="s">
        <v>472</v>
      </c>
      <c r="AU505" s="190" t="s">
        <v>88</v>
      </c>
      <c r="AV505" s="14" t="s">
        <v>134</v>
      </c>
      <c r="AW505" s="14" t="s">
        <v>35</v>
      </c>
      <c r="AX505" s="14" t="s">
        <v>86</v>
      </c>
      <c r="AY505" s="190" t="s">
        <v>127</v>
      </c>
    </row>
    <row r="506" spans="1:65" s="2" customFormat="1" ht="24.2" customHeight="1">
      <c r="A506" s="33"/>
      <c r="B506" s="145"/>
      <c r="C506" s="146" t="s">
        <v>895</v>
      </c>
      <c r="D506" s="146" t="s">
        <v>130</v>
      </c>
      <c r="E506" s="147" t="s">
        <v>1069</v>
      </c>
      <c r="F506" s="148" t="s">
        <v>1070</v>
      </c>
      <c r="G506" s="149" t="s">
        <v>133</v>
      </c>
      <c r="H506" s="150">
        <v>17.48</v>
      </c>
      <c r="I506" s="151"/>
      <c r="J506" s="152">
        <f>ROUND(I506*H506,2)</f>
        <v>0</v>
      </c>
      <c r="K506" s="153"/>
      <c r="L506" s="34"/>
      <c r="M506" s="154" t="s">
        <v>1</v>
      </c>
      <c r="N506" s="155" t="s">
        <v>43</v>
      </c>
      <c r="O506" s="59"/>
      <c r="P506" s="156">
        <f>O506*H506</f>
        <v>0</v>
      </c>
      <c r="Q506" s="156">
        <v>0</v>
      </c>
      <c r="R506" s="156">
        <f>Q506*H506</f>
        <v>0</v>
      </c>
      <c r="S506" s="156">
        <v>0</v>
      </c>
      <c r="T506" s="157">
        <f>S506*H506</f>
        <v>0</v>
      </c>
      <c r="U506" s="33"/>
      <c r="V506" s="33"/>
      <c r="W506" s="33"/>
      <c r="X506" s="33"/>
      <c r="Y506" s="33"/>
      <c r="Z506" s="33"/>
      <c r="AA506" s="33"/>
      <c r="AB506" s="33"/>
      <c r="AC506" s="33"/>
      <c r="AD506" s="33"/>
      <c r="AE506" s="33"/>
      <c r="AR506" s="158" t="s">
        <v>134</v>
      </c>
      <c r="AT506" s="158" t="s">
        <v>130</v>
      </c>
      <c r="AU506" s="158" t="s">
        <v>88</v>
      </c>
      <c r="AY506" s="18" t="s">
        <v>127</v>
      </c>
      <c r="BE506" s="159">
        <f>IF(N506="základní",J506,0)</f>
        <v>0</v>
      </c>
      <c r="BF506" s="159">
        <f>IF(N506="snížená",J506,0)</f>
        <v>0</v>
      </c>
      <c r="BG506" s="159">
        <f>IF(N506="zákl. přenesená",J506,0)</f>
        <v>0</v>
      </c>
      <c r="BH506" s="159">
        <f>IF(N506="sníž. přenesená",J506,0)</f>
        <v>0</v>
      </c>
      <c r="BI506" s="159">
        <f>IF(N506="nulová",J506,0)</f>
        <v>0</v>
      </c>
      <c r="BJ506" s="18" t="s">
        <v>86</v>
      </c>
      <c r="BK506" s="159">
        <f>ROUND(I506*H506,2)</f>
        <v>0</v>
      </c>
      <c r="BL506" s="18" t="s">
        <v>134</v>
      </c>
      <c r="BM506" s="158" t="s">
        <v>1572</v>
      </c>
    </row>
    <row r="507" spans="1:65" s="2" customFormat="1" ht="39">
      <c r="A507" s="33"/>
      <c r="B507" s="34"/>
      <c r="C507" s="33"/>
      <c r="D507" s="160" t="s">
        <v>136</v>
      </c>
      <c r="E507" s="33"/>
      <c r="F507" s="161" t="s">
        <v>1072</v>
      </c>
      <c r="G507" s="33"/>
      <c r="H507" s="33"/>
      <c r="I507" s="162"/>
      <c r="J507" s="33"/>
      <c r="K507" s="33"/>
      <c r="L507" s="34"/>
      <c r="M507" s="163"/>
      <c r="N507" s="164"/>
      <c r="O507" s="59"/>
      <c r="P507" s="59"/>
      <c r="Q507" s="59"/>
      <c r="R507" s="59"/>
      <c r="S507" s="59"/>
      <c r="T507" s="60"/>
      <c r="U507" s="33"/>
      <c r="V507" s="33"/>
      <c r="W507" s="33"/>
      <c r="X507" s="33"/>
      <c r="Y507" s="33"/>
      <c r="Z507" s="33"/>
      <c r="AA507" s="33"/>
      <c r="AB507" s="33"/>
      <c r="AC507" s="33"/>
      <c r="AD507" s="33"/>
      <c r="AE507" s="33"/>
      <c r="AT507" s="18" t="s">
        <v>136</v>
      </c>
      <c r="AU507" s="18" t="s">
        <v>88</v>
      </c>
    </row>
    <row r="508" spans="1:65" s="13" customFormat="1">
      <c r="B508" s="181"/>
      <c r="D508" s="160" t="s">
        <v>472</v>
      </c>
      <c r="E508" s="182" t="s">
        <v>1</v>
      </c>
      <c r="F508" s="183" t="s">
        <v>1573</v>
      </c>
      <c r="H508" s="184">
        <v>15.4</v>
      </c>
      <c r="I508" s="185"/>
      <c r="L508" s="181"/>
      <c r="M508" s="186"/>
      <c r="N508" s="187"/>
      <c r="O508" s="187"/>
      <c r="P508" s="187"/>
      <c r="Q508" s="187"/>
      <c r="R508" s="187"/>
      <c r="S508" s="187"/>
      <c r="T508" s="188"/>
      <c r="AT508" s="182" t="s">
        <v>472</v>
      </c>
      <c r="AU508" s="182" t="s">
        <v>88</v>
      </c>
      <c r="AV508" s="13" t="s">
        <v>88</v>
      </c>
      <c r="AW508" s="13" t="s">
        <v>35</v>
      </c>
      <c r="AX508" s="13" t="s">
        <v>78</v>
      </c>
      <c r="AY508" s="182" t="s">
        <v>127</v>
      </c>
    </row>
    <row r="509" spans="1:65" s="13" customFormat="1">
      <c r="B509" s="181"/>
      <c r="D509" s="160" t="s">
        <v>472</v>
      </c>
      <c r="E509" s="182" t="s">
        <v>1</v>
      </c>
      <c r="F509" s="183" t="s">
        <v>1574</v>
      </c>
      <c r="H509" s="184">
        <v>0.4</v>
      </c>
      <c r="I509" s="185"/>
      <c r="L509" s="181"/>
      <c r="M509" s="186"/>
      <c r="N509" s="187"/>
      <c r="O509" s="187"/>
      <c r="P509" s="187"/>
      <c r="Q509" s="187"/>
      <c r="R509" s="187"/>
      <c r="S509" s="187"/>
      <c r="T509" s="188"/>
      <c r="AT509" s="182" t="s">
        <v>472</v>
      </c>
      <c r="AU509" s="182" t="s">
        <v>88</v>
      </c>
      <c r="AV509" s="13" t="s">
        <v>88</v>
      </c>
      <c r="AW509" s="13" t="s">
        <v>35</v>
      </c>
      <c r="AX509" s="13" t="s">
        <v>78</v>
      </c>
      <c r="AY509" s="182" t="s">
        <v>127</v>
      </c>
    </row>
    <row r="510" spans="1:65" s="13" customFormat="1">
      <c r="B510" s="181"/>
      <c r="D510" s="160" t="s">
        <v>472</v>
      </c>
      <c r="E510" s="182" t="s">
        <v>1</v>
      </c>
      <c r="F510" s="183" t="s">
        <v>1575</v>
      </c>
      <c r="H510" s="184">
        <v>1.68</v>
      </c>
      <c r="I510" s="185"/>
      <c r="L510" s="181"/>
      <c r="M510" s="186"/>
      <c r="N510" s="187"/>
      <c r="O510" s="187"/>
      <c r="P510" s="187"/>
      <c r="Q510" s="187"/>
      <c r="R510" s="187"/>
      <c r="S510" s="187"/>
      <c r="T510" s="188"/>
      <c r="AT510" s="182" t="s">
        <v>472</v>
      </c>
      <c r="AU510" s="182" t="s">
        <v>88</v>
      </c>
      <c r="AV510" s="13" t="s">
        <v>88</v>
      </c>
      <c r="AW510" s="13" t="s">
        <v>35</v>
      </c>
      <c r="AX510" s="13" t="s">
        <v>78</v>
      </c>
      <c r="AY510" s="182" t="s">
        <v>127</v>
      </c>
    </row>
    <row r="511" spans="1:65" s="14" customFormat="1">
      <c r="B511" s="189"/>
      <c r="D511" s="160" t="s">
        <v>472</v>
      </c>
      <c r="E511" s="190" t="s">
        <v>1</v>
      </c>
      <c r="F511" s="191" t="s">
        <v>477</v>
      </c>
      <c r="H511" s="192">
        <v>17.48</v>
      </c>
      <c r="I511" s="193"/>
      <c r="L511" s="189"/>
      <c r="M511" s="194"/>
      <c r="N511" s="195"/>
      <c r="O511" s="195"/>
      <c r="P511" s="195"/>
      <c r="Q511" s="195"/>
      <c r="R511" s="195"/>
      <c r="S511" s="195"/>
      <c r="T511" s="196"/>
      <c r="AT511" s="190" t="s">
        <v>472</v>
      </c>
      <c r="AU511" s="190" t="s">
        <v>88</v>
      </c>
      <c r="AV511" s="14" t="s">
        <v>134</v>
      </c>
      <c r="AW511" s="14" t="s">
        <v>35</v>
      </c>
      <c r="AX511" s="14" t="s">
        <v>86</v>
      </c>
      <c r="AY511" s="190" t="s">
        <v>127</v>
      </c>
    </row>
    <row r="512" spans="1:65" s="2" customFormat="1" ht="16.5" customHeight="1">
      <c r="A512" s="33"/>
      <c r="B512" s="145"/>
      <c r="C512" s="146" t="s">
        <v>901</v>
      </c>
      <c r="D512" s="146" t="s">
        <v>130</v>
      </c>
      <c r="E512" s="147" t="s">
        <v>1078</v>
      </c>
      <c r="F512" s="148" t="s">
        <v>1079</v>
      </c>
      <c r="G512" s="149" t="s">
        <v>487</v>
      </c>
      <c r="H512" s="150">
        <v>1352</v>
      </c>
      <c r="I512" s="151"/>
      <c r="J512" s="152">
        <f>ROUND(I512*H512,2)</f>
        <v>0</v>
      </c>
      <c r="K512" s="153"/>
      <c r="L512" s="34"/>
      <c r="M512" s="154" t="s">
        <v>1</v>
      </c>
      <c r="N512" s="155" t="s">
        <v>43</v>
      </c>
      <c r="O512" s="59"/>
      <c r="P512" s="156">
        <f>O512*H512</f>
        <v>0</v>
      </c>
      <c r="Q512" s="156">
        <v>0</v>
      </c>
      <c r="R512" s="156">
        <f>Q512*H512</f>
        <v>0</v>
      </c>
      <c r="S512" s="156">
        <v>0</v>
      </c>
      <c r="T512" s="157">
        <f>S512*H512</f>
        <v>0</v>
      </c>
      <c r="U512" s="33"/>
      <c r="V512" s="33"/>
      <c r="W512" s="33"/>
      <c r="X512" s="33"/>
      <c r="Y512" s="33"/>
      <c r="Z512" s="33"/>
      <c r="AA512" s="33"/>
      <c r="AB512" s="33"/>
      <c r="AC512" s="33"/>
      <c r="AD512" s="33"/>
      <c r="AE512" s="33"/>
      <c r="AR512" s="158" t="s">
        <v>134</v>
      </c>
      <c r="AT512" s="158" t="s">
        <v>130</v>
      </c>
      <c r="AU512" s="158" t="s">
        <v>88</v>
      </c>
      <c r="AY512" s="18" t="s">
        <v>127</v>
      </c>
      <c r="BE512" s="159">
        <f>IF(N512="základní",J512,0)</f>
        <v>0</v>
      </c>
      <c r="BF512" s="159">
        <f>IF(N512="snížená",J512,0)</f>
        <v>0</v>
      </c>
      <c r="BG512" s="159">
        <f>IF(N512="zákl. přenesená",J512,0)</f>
        <v>0</v>
      </c>
      <c r="BH512" s="159">
        <f>IF(N512="sníž. přenesená",J512,0)</f>
        <v>0</v>
      </c>
      <c r="BI512" s="159">
        <f>IF(N512="nulová",J512,0)</f>
        <v>0</v>
      </c>
      <c r="BJ512" s="18" t="s">
        <v>86</v>
      </c>
      <c r="BK512" s="159">
        <f>ROUND(I512*H512,2)</f>
        <v>0</v>
      </c>
      <c r="BL512" s="18" t="s">
        <v>134</v>
      </c>
      <c r="BM512" s="158" t="s">
        <v>1576</v>
      </c>
    </row>
    <row r="513" spans="1:65" s="2" customFormat="1" ht="29.25">
      <c r="A513" s="33"/>
      <c r="B513" s="34"/>
      <c r="C513" s="33"/>
      <c r="D513" s="160" t="s">
        <v>136</v>
      </c>
      <c r="E513" s="33"/>
      <c r="F513" s="161" t="s">
        <v>1081</v>
      </c>
      <c r="G513" s="33"/>
      <c r="H513" s="33"/>
      <c r="I513" s="162"/>
      <c r="J513" s="33"/>
      <c r="K513" s="33"/>
      <c r="L513" s="34"/>
      <c r="M513" s="163"/>
      <c r="N513" s="164"/>
      <c r="O513" s="59"/>
      <c r="P513" s="59"/>
      <c r="Q513" s="59"/>
      <c r="R513" s="59"/>
      <c r="S513" s="59"/>
      <c r="T513" s="60"/>
      <c r="U513" s="33"/>
      <c r="V513" s="33"/>
      <c r="W513" s="33"/>
      <c r="X513" s="33"/>
      <c r="Y513" s="33"/>
      <c r="Z513" s="33"/>
      <c r="AA513" s="33"/>
      <c r="AB513" s="33"/>
      <c r="AC513" s="33"/>
      <c r="AD513" s="33"/>
      <c r="AE513" s="33"/>
      <c r="AT513" s="18" t="s">
        <v>136</v>
      </c>
      <c r="AU513" s="18" t="s">
        <v>88</v>
      </c>
    </row>
    <row r="514" spans="1:65" s="2" customFormat="1" ht="24.2" customHeight="1">
      <c r="A514" s="33"/>
      <c r="B514" s="145"/>
      <c r="C514" s="146" t="s">
        <v>906</v>
      </c>
      <c r="D514" s="146" t="s">
        <v>130</v>
      </c>
      <c r="E514" s="147" t="s">
        <v>1577</v>
      </c>
      <c r="F514" s="148" t="s">
        <v>1578</v>
      </c>
      <c r="G514" s="149" t="s">
        <v>133</v>
      </c>
      <c r="H514" s="150">
        <v>19.376000000000001</v>
      </c>
      <c r="I514" s="151"/>
      <c r="J514" s="152">
        <f>ROUND(I514*H514,2)</f>
        <v>0</v>
      </c>
      <c r="K514" s="153"/>
      <c r="L514" s="34"/>
      <c r="M514" s="154" t="s">
        <v>1</v>
      </c>
      <c r="N514" s="155" t="s">
        <v>43</v>
      </c>
      <c r="O514" s="59"/>
      <c r="P514" s="156">
        <f>O514*H514</f>
        <v>0</v>
      </c>
      <c r="Q514" s="156">
        <v>0</v>
      </c>
      <c r="R514" s="156">
        <f>Q514*H514</f>
        <v>0</v>
      </c>
      <c r="S514" s="156">
        <v>0</v>
      </c>
      <c r="T514" s="157">
        <f>S514*H514</f>
        <v>0</v>
      </c>
      <c r="U514" s="33"/>
      <c r="V514" s="33"/>
      <c r="W514" s="33"/>
      <c r="X514" s="33"/>
      <c r="Y514" s="33"/>
      <c r="Z514" s="33"/>
      <c r="AA514" s="33"/>
      <c r="AB514" s="33"/>
      <c r="AC514" s="33"/>
      <c r="AD514" s="33"/>
      <c r="AE514" s="33"/>
      <c r="AR514" s="158" t="s">
        <v>134</v>
      </c>
      <c r="AT514" s="158" t="s">
        <v>130</v>
      </c>
      <c r="AU514" s="158" t="s">
        <v>88</v>
      </c>
      <c r="AY514" s="18" t="s">
        <v>127</v>
      </c>
      <c r="BE514" s="159">
        <f>IF(N514="základní",J514,0)</f>
        <v>0</v>
      </c>
      <c r="BF514" s="159">
        <f>IF(N514="snížená",J514,0)</f>
        <v>0</v>
      </c>
      <c r="BG514" s="159">
        <f>IF(N514="zákl. přenesená",J514,0)</f>
        <v>0</v>
      </c>
      <c r="BH514" s="159">
        <f>IF(N514="sníž. přenesená",J514,0)</f>
        <v>0</v>
      </c>
      <c r="BI514" s="159">
        <f>IF(N514="nulová",J514,0)</f>
        <v>0</v>
      </c>
      <c r="BJ514" s="18" t="s">
        <v>86</v>
      </c>
      <c r="BK514" s="159">
        <f>ROUND(I514*H514,2)</f>
        <v>0</v>
      </c>
      <c r="BL514" s="18" t="s">
        <v>134</v>
      </c>
      <c r="BM514" s="158" t="s">
        <v>1579</v>
      </c>
    </row>
    <row r="515" spans="1:65" s="2" customFormat="1" ht="48.75">
      <c r="A515" s="33"/>
      <c r="B515" s="34"/>
      <c r="C515" s="33"/>
      <c r="D515" s="160" t="s">
        <v>136</v>
      </c>
      <c r="E515" s="33"/>
      <c r="F515" s="161" t="s">
        <v>1580</v>
      </c>
      <c r="G515" s="33"/>
      <c r="H515" s="33"/>
      <c r="I515" s="162"/>
      <c r="J515" s="33"/>
      <c r="K515" s="33"/>
      <c r="L515" s="34"/>
      <c r="M515" s="163"/>
      <c r="N515" s="164"/>
      <c r="O515" s="59"/>
      <c r="P515" s="59"/>
      <c r="Q515" s="59"/>
      <c r="R515" s="59"/>
      <c r="S515" s="59"/>
      <c r="T515" s="60"/>
      <c r="U515" s="33"/>
      <c r="V515" s="33"/>
      <c r="W515" s="33"/>
      <c r="X515" s="33"/>
      <c r="Y515" s="33"/>
      <c r="Z515" s="33"/>
      <c r="AA515" s="33"/>
      <c r="AB515" s="33"/>
      <c r="AC515" s="33"/>
      <c r="AD515" s="33"/>
      <c r="AE515" s="33"/>
      <c r="AT515" s="18" t="s">
        <v>136</v>
      </c>
      <c r="AU515" s="18" t="s">
        <v>88</v>
      </c>
    </row>
    <row r="516" spans="1:65" s="15" customFormat="1">
      <c r="B516" s="197"/>
      <c r="D516" s="160" t="s">
        <v>472</v>
      </c>
      <c r="E516" s="198" t="s">
        <v>1</v>
      </c>
      <c r="F516" s="199" t="s">
        <v>1581</v>
      </c>
      <c r="H516" s="198" t="s">
        <v>1</v>
      </c>
      <c r="I516" s="200"/>
      <c r="L516" s="197"/>
      <c r="M516" s="201"/>
      <c r="N516" s="202"/>
      <c r="O516" s="202"/>
      <c r="P516" s="202"/>
      <c r="Q516" s="202"/>
      <c r="R516" s="202"/>
      <c r="S516" s="202"/>
      <c r="T516" s="203"/>
      <c r="AT516" s="198" t="s">
        <v>472</v>
      </c>
      <c r="AU516" s="198" t="s">
        <v>88</v>
      </c>
      <c r="AV516" s="15" t="s">
        <v>86</v>
      </c>
      <c r="AW516" s="15" t="s">
        <v>35</v>
      </c>
      <c r="AX516" s="15" t="s">
        <v>78</v>
      </c>
      <c r="AY516" s="198" t="s">
        <v>127</v>
      </c>
    </row>
    <row r="517" spans="1:65" s="13" customFormat="1">
      <c r="B517" s="181"/>
      <c r="D517" s="160" t="s">
        <v>472</v>
      </c>
      <c r="E517" s="182" t="s">
        <v>1</v>
      </c>
      <c r="F517" s="183" t="s">
        <v>1582</v>
      </c>
      <c r="H517" s="184">
        <v>6.7759999999999998</v>
      </c>
      <c r="I517" s="185"/>
      <c r="L517" s="181"/>
      <c r="M517" s="186"/>
      <c r="N517" s="187"/>
      <c r="O517" s="187"/>
      <c r="P517" s="187"/>
      <c r="Q517" s="187"/>
      <c r="R517" s="187"/>
      <c r="S517" s="187"/>
      <c r="T517" s="188"/>
      <c r="AT517" s="182" t="s">
        <v>472</v>
      </c>
      <c r="AU517" s="182" t="s">
        <v>88</v>
      </c>
      <c r="AV517" s="13" t="s">
        <v>88</v>
      </c>
      <c r="AW517" s="13" t="s">
        <v>35</v>
      </c>
      <c r="AX517" s="13" t="s">
        <v>78</v>
      </c>
      <c r="AY517" s="182" t="s">
        <v>127</v>
      </c>
    </row>
    <row r="518" spans="1:65" s="13" customFormat="1">
      <c r="B518" s="181"/>
      <c r="D518" s="160" t="s">
        <v>472</v>
      </c>
      <c r="E518" s="182" t="s">
        <v>1</v>
      </c>
      <c r="F518" s="183" t="s">
        <v>1583</v>
      </c>
      <c r="H518" s="184">
        <v>12.6</v>
      </c>
      <c r="I518" s="185"/>
      <c r="L518" s="181"/>
      <c r="M518" s="186"/>
      <c r="N518" s="187"/>
      <c r="O518" s="187"/>
      <c r="P518" s="187"/>
      <c r="Q518" s="187"/>
      <c r="R518" s="187"/>
      <c r="S518" s="187"/>
      <c r="T518" s="188"/>
      <c r="AT518" s="182" t="s">
        <v>472</v>
      </c>
      <c r="AU518" s="182" t="s">
        <v>88</v>
      </c>
      <c r="AV518" s="13" t="s">
        <v>88</v>
      </c>
      <c r="AW518" s="13" t="s">
        <v>35</v>
      </c>
      <c r="AX518" s="13" t="s">
        <v>78</v>
      </c>
      <c r="AY518" s="182" t="s">
        <v>127</v>
      </c>
    </row>
    <row r="519" spans="1:65" s="14" customFormat="1">
      <c r="B519" s="189"/>
      <c r="D519" s="160" t="s">
        <v>472</v>
      </c>
      <c r="E519" s="190" t="s">
        <v>1</v>
      </c>
      <c r="F519" s="191" t="s">
        <v>477</v>
      </c>
      <c r="H519" s="192">
        <v>19.376000000000001</v>
      </c>
      <c r="I519" s="193"/>
      <c r="L519" s="189"/>
      <c r="M519" s="194"/>
      <c r="N519" s="195"/>
      <c r="O519" s="195"/>
      <c r="P519" s="195"/>
      <c r="Q519" s="195"/>
      <c r="R519" s="195"/>
      <c r="S519" s="195"/>
      <c r="T519" s="196"/>
      <c r="AT519" s="190" t="s">
        <v>472</v>
      </c>
      <c r="AU519" s="190" t="s">
        <v>88</v>
      </c>
      <c r="AV519" s="14" t="s">
        <v>134</v>
      </c>
      <c r="AW519" s="14" t="s">
        <v>35</v>
      </c>
      <c r="AX519" s="14" t="s">
        <v>86</v>
      </c>
      <c r="AY519" s="190" t="s">
        <v>127</v>
      </c>
    </row>
    <row r="520" spans="1:65" s="2" customFormat="1" ht="16.5" customHeight="1">
      <c r="A520" s="33"/>
      <c r="B520" s="145"/>
      <c r="C520" s="146" t="s">
        <v>911</v>
      </c>
      <c r="D520" s="146" t="s">
        <v>130</v>
      </c>
      <c r="E520" s="147" t="s">
        <v>1083</v>
      </c>
      <c r="F520" s="148" t="s">
        <v>1084</v>
      </c>
      <c r="G520" s="149" t="s">
        <v>499</v>
      </c>
      <c r="H520" s="150">
        <v>16.564</v>
      </c>
      <c r="I520" s="151"/>
      <c r="J520" s="152">
        <f>ROUND(I520*H520,2)</f>
        <v>0</v>
      </c>
      <c r="K520" s="153"/>
      <c r="L520" s="34"/>
      <c r="M520" s="154" t="s">
        <v>1</v>
      </c>
      <c r="N520" s="155" t="s">
        <v>43</v>
      </c>
      <c r="O520" s="59"/>
      <c r="P520" s="156">
        <f>O520*H520</f>
        <v>0</v>
      </c>
      <c r="Q520" s="156">
        <v>0</v>
      </c>
      <c r="R520" s="156">
        <f>Q520*H520</f>
        <v>0</v>
      </c>
      <c r="S520" s="156">
        <v>0</v>
      </c>
      <c r="T520" s="157">
        <f>S520*H520</f>
        <v>0</v>
      </c>
      <c r="U520" s="33"/>
      <c r="V520" s="33"/>
      <c r="W520" s="33"/>
      <c r="X520" s="33"/>
      <c r="Y520" s="33"/>
      <c r="Z520" s="33"/>
      <c r="AA520" s="33"/>
      <c r="AB520" s="33"/>
      <c r="AC520" s="33"/>
      <c r="AD520" s="33"/>
      <c r="AE520" s="33"/>
      <c r="AR520" s="158" t="s">
        <v>134</v>
      </c>
      <c r="AT520" s="158" t="s">
        <v>130</v>
      </c>
      <c r="AU520" s="158" t="s">
        <v>88</v>
      </c>
      <c r="AY520" s="18" t="s">
        <v>127</v>
      </c>
      <c r="BE520" s="159">
        <f>IF(N520="základní",J520,0)</f>
        <v>0</v>
      </c>
      <c r="BF520" s="159">
        <f>IF(N520="snížená",J520,0)</f>
        <v>0</v>
      </c>
      <c r="BG520" s="159">
        <f>IF(N520="zákl. přenesená",J520,0)</f>
        <v>0</v>
      </c>
      <c r="BH520" s="159">
        <f>IF(N520="sníž. přenesená",J520,0)</f>
        <v>0</v>
      </c>
      <c r="BI520" s="159">
        <f>IF(N520="nulová",J520,0)</f>
        <v>0</v>
      </c>
      <c r="BJ520" s="18" t="s">
        <v>86</v>
      </c>
      <c r="BK520" s="159">
        <f>ROUND(I520*H520,2)</f>
        <v>0</v>
      </c>
      <c r="BL520" s="18" t="s">
        <v>134</v>
      </c>
      <c r="BM520" s="158" t="s">
        <v>1584</v>
      </c>
    </row>
    <row r="521" spans="1:65" s="2" customFormat="1" ht="29.25">
      <c r="A521" s="33"/>
      <c r="B521" s="34"/>
      <c r="C521" s="33"/>
      <c r="D521" s="160" t="s">
        <v>136</v>
      </c>
      <c r="E521" s="33"/>
      <c r="F521" s="161" t="s">
        <v>1086</v>
      </c>
      <c r="G521" s="33"/>
      <c r="H521" s="33"/>
      <c r="I521" s="162"/>
      <c r="J521" s="33"/>
      <c r="K521" s="33"/>
      <c r="L521" s="34"/>
      <c r="M521" s="163"/>
      <c r="N521" s="164"/>
      <c r="O521" s="59"/>
      <c r="P521" s="59"/>
      <c r="Q521" s="59"/>
      <c r="R521" s="59"/>
      <c r="S521" s="59"/>
      <c r="T521" s="60"/>
      <c r="U521" s="33"/>
      <c r="V521" s="33"/>
      <c r="W521" s="33"/>
      <c r="X521" s="33"/>
      <c r="Y521" s="33"/>
      <c r="Z521" s="33"/>
      <c r="AA521" s="33"/>
      <c r="AB521" s="33"/>
      <c r="AC521" s="33"/>
      <c r="AD521" s="33"/>
      <c r="AE521" s="33"/>
      <c r="AT521" s="18" t="s">
        <v>136</v>
      </c>
      <c r="AU521" s="18" t="s">
        <v>88</v>
      </c>
    </row>
    <row r="522" spans="1:65" s="13" customFormat="1" ht="33.75">
      <c r="B522" s="181"/>
      <c r="D522" s="160" t="s">
        <v>472</v>
      </c>
      <c r="E522" s="182" t="s">
        <v>1</v>
      </c>
      <c r="F522" s="183" t="s">
        <v>1585</v>
      </c>
      <c r="H522" s="184">
        <v>16.564</v>
      </c>
      <c r="I522" s="185"/>
      <c r="L522" s="181"/>
      <c r="M522" s="186"/>
      <c r="N522" s="187"/>
      <c r="O522" s="187"/>
      <c r="P522" s="187"/>
      <c r="Q522" s="187"/>
      <c r="R522" s="187"/>
      <c r="S522" s="187"/>
      <c r="T522" s="188"/>
      <c r="AT522" s="182" t="s">
        <v>472</v>
      </c>
      <c r="AU522" s="182" t="s">
        <v>88</v>
      </c>
      <c r="AV522" s="13" t="s">
        <v>88</v>
      </c>
      <c r="AW522" s="13" t="s">
        <v>35</v>
      </c>
      <c r="AX522" s="13" t="s">
        <v>86</v>
      </c>
      <c r="AY522" s="182" t="s">
        <v>127</v>
      </c>
    </row>
    <row r="523" spans="1:65" s="2" customFormat="1" ht="24.2" customHeight="1">
      <c r="A523" s="33"/>
      <c r="B523" s="145"/>
      <c r="C523" s="146" t="s">
        <v>917</v>
      </c>
      <c r="D523" s="146" t="s">
        <v>130</v>
      </c>
      <c r="E523" s="147" t="s">
        <v>1089</v>
      </c>
      <c r="F523" s="148" t="s">
        <v>1090</v>
      </c>
      <c r="G523" s="149" t="s">
        <v>499</v>
      </c>
      <c r="H523" s="150">
        <v>111.333</v>
      </c>
      <c r="I523" s="151"/>
      <c r="J523" s="152">
        <f>ROUND(I523*H523,2)</f>
        <v>0</v>
      </c>
      <c r="K523" s="153"/>
      <c r="L523" s="34"/>
      <c r="M523" s="154" t="s">
        <v>1</v>
      </c>
      <c r="N523" s="155" t="s">
        <v>43</v>
      </c>
      <c r="O523" s="59"/>
      <c r="P523" s="156">
        <f>O523*H523</f>
        <v>0</v>
      </c>
      <c r="Q523" s="156">
        <v>0</v>
      </c>
      <c r="R523" s="156">
        <f>Q523*H523</f>
        <v>0</v>
      </c>
      <c r="S523" s="156">
        <v>0</v>
      </c>
      <c r="T523" s="157">
        <f>S523*H523</f>
        <v>0</v>
      </c>
      <c r="U523" s="33"/>
      <c r="V523" s="33"/>
      <c r="W523" s="33"/>
      <c r="X523" s="33"/>
      <c r="Y523" s="33"/>
      <c r="Z523" s="33"/>
      <c r="AA523" s="33"/>
      <c r="AB523" s="33"/>
      <c r="AC523" s="33"/>
      <c r="AD523" s="33"/>
      <c r="AE523" s="33"/>
      <c r="AR523" s="158" t="s">
        <v>134</v>
      </c>
      <c r="AT523" s="158" t="s">
        <v>130</v>
      </c>
      <c r="AU523" s="158" t="s">
        <v>88</v>
      </c>
      <c r="AY523" s="18" t="s">
        <v>127</v>
      </c>
      <c r="BE523" s="159">
        <f>IF(N523="základní",J523,0)</f>
        <v>0</v>
      </c>
      <c r="BF523" s="159">
        <f>IF(N523="snížená",J523,0)</f>
        <v>0</v>
      </c>
      <c r="BG523" s="159">
        <f>IF(N523="zákl. přenesená",J523,0)</f>
        <v>0</v>
      </c>
      <c r="BH523" s="159">
        <f>IF(N523="sníž. přenesená",J523,0)</f>
        <v>0</v>
      </c>
      <c r="BI523" s="159">
        <f>IF(N523="nulová",J523,0)</f>
        <v>0</v>
      </c>
      <c r="BJ523" s="18" t="s">
        <v>86</v>
      </c>
      <c r="BK523" s="159">
        <f>ROUND(I523*H523,2)</f>
        <v>0</v>
      </c>
      <c r="BL523" s="18" t="s">
        <v>134</v>
      </c>
      <c r="BM523" s="158" t="s">
        <v>1586</v>
      </c>
    </row>
    <row r="524" spans="1:65" s="2" customFormat="1" ht="48.75">
      <c r="A524" s="33"/>
      <c r="B524" s="34"/>
      <c r="C524" s="33"/>
      <c r="D524" s="160" t="s">
        <v>136</v>
      </c>
      <c r="E524" s="33"/>
      <c r="F524" s="161" t="s">
        <v>1092</v>
      </c>
      <c r="G524" s="33"/>
      <c r="H524" s="33"/>
      <c r="I524" s="162"/>
      <c r="J524" s="33"/>
      <c r="K524" s="33"/>
      <c r="L524" s="34"/>
      <c r="M524" s="163"/>
      <c r="N524" s="164"/>
      <c r="O524" s="59"/>
      <c r="P524" s="59"/>
      <c r="Q524" s="59"/>
      <c r="R524" s="59"/>
      <c r="S524" s="59"/>
      <c r="T524" s="60"/>
      <c r="U524" s="33"/>
      <c r="V524" s="33"/>
      <c r="W524" s="33"/>
      <c r="X524" s="33"/>
      <c r="Y524" s="33"/>
      <c r="Z524" s="33"/>
      <c r="AA524" s="33"/>
      <c r="AB524" s="33"/>
      <c r="AC524" s="33"/>
      <c r="AD524" s="33"/>
      <c r="AE524" s="33"/>
      <c r="AT524" s="18" t="s">
        <v>136</v>
      </c>
      <c r="AU524" s="18" t="s">
        <v>88</v>
      </c>
    </row>
    <row r="525" spans="1:65" s="13" customFormat="1">
      <c r="B525" s="181"/>
      <c r="D525" s="160" t="s">
        <v>472</v>
      </c>
      <c r="E525" s="182" t="s">
        <v>1</v>
      </c>
      <c r="F525" s="183" t="s">
        <v>1587</v>
      </c>
      <c r="H525" s="184">
        <v>49.56</v>
      </c>
      <c r="I525" s="185"/>
      <c r="L525" s="181"/>
      <c r="M525" s="186"/>
      <c r="N525" s="187"/>
      <c r="O525" s="187"/>
      <c r="P525" s="187"/>
      <c r="Q525" s="187"/>
      <c r="R525" s="187"/>
      <c r="S525" s="187"/>
      <c r="T525" s="188"/>
      <c r="AT525" s="182" t="s">
        <v>472</v>
      </c>
      <c r="AU525" s="182" t="s">
        <v>88</v>
      </c>
      <c r="AV525" s="13" t="s">
        <v>88</v>
      </c>
      <c r="AW525" s="13" t="s">
        <v>35</v>
      </c>
      <c r="AX525" s="13" t="s">
        <v>78</v>
      </c>
      <c r="AY525" s="182" t="s">
        <v>127</v>
      </c>
    </row>
    <row r="526" spans="1:65" s="13" customFormat="1">
      <c r="B526" s="181"/>
      <c r="D526" s="160" t="s">
        <v>472</v>
      </c>
      <c r="E526" s="182" t="s">
        <v>1</v>
      </c>
      <c r="F526" s="183" t="s">
        <v>1588</v>
      </c>
      <c r="H526" s="184">
        <v>13.61</v>
      </c>
      <c r="I526" s="185"/>
      <c r="L526" s="181"/>
      <c r="M526" s="186"/>
      <c r="N526" s="187"/>
      <c r="O526" s="187"/>
      <c r="P526" s="187"/>
      <c r="Q526" s="187"/>
      <c r="R526" s="187"/>
      <c r="S526" s="187"/>
      <c r="T526" s="188"/>
      <c r="AT526" s="182" t="s">
        <v>472</v>
      </c>
      <c r="AU526" s="182" t="s">
        <v>88</v>
      </c>
      <c r="AV526" s="13" t="s">
        <v>88</v>
      </c>
      <c r="AW526" s="13" t="s">
        <v>35</v>
      </c>
      <c r="AX526" s="13" t="s">
        <v>78</v>
      </c>
      <c r="AY526" s="182" t="s">
        <v>127</v>
      </c>
    </row>
    <row r="527" spans="1:65" s="13" customFormat="1">
      <c r="B527" s="181"/>
      <c r="D527" s="160" t="s">
        <v>472</v>
      </c>
      <c r="E527" s="182" t="s">
        <v>1</v>
      </c>
      <c r="F527" s="183" t="s">
        <v>1589</v>
      </c>
      <c r="H527" s="184">
        <v>13.606</v>
      </c>
      <c r="I527" s="185"/>
      <c r="L527" s="181"/>
      <c r="M527" s="186"/>
      <c r="N527" s="187"/>
      <c r="O527" s="187"/>
      <c r="P527" s="187"/>
      <c r="Q527" s="187"/>
      <c r="R527" s="187"/>
      <c r="S527" s="187"/>
      <c r="T527" s="188"/>
      <c r="AT527" s="182" t="s">
        <v>472</v>
      </c>
      <c r="AU527" s="182" t="s">
        <v>88</v>
      </c>
      <c r="AV527" s="13" t="s">
        <v>88</v>
      </c>
      <c r="AW527" s="13" t="s">
        <v>35</v>
      </c>
      <c r="AX527" s="13" t="s">
        <v>78</v>
      </c>
      <c r="AY527" s="182" t="s">
        <v>127</v>
      </c>
    </row>
    <row r="528" spans="1:65" s="13" customFormat="1" ht="33.75">
      <c r="B528" s="181"/>
      <c r="D528" s="160" t="s">
        <v>472</v>
      </c>
      <c r="E528" s="182" t="s">
        <v>1</v>
      </c>
      <c r="F528" s="183" t="s">
        <v>1590</v>
      </c>
      <c r="H528" s="184">
        <v>34.557000000000002</v>
      </c>
      <c r="I528" s="185"/>
      <c r="L528" s="181"/>
      <c r="M528" s="186"/>
      <c r="N528" s="187"/>
      <c r="O528" s="187"/>
      <c r="P528" s="187"/>
      <c r="Q528" s="187"/>
      <c r="R528" s="187"/>
      <c r="S528" s="187"/>
      <c r="T528" s="188"/>
      <c r="AT528" s="182" t="s">
        <v>472</v>
      </c>
      <c r="AU528" s="182" t="s">
        <v>88</v>
      </c>
      <c r="AV528" s="13" t="s">
        <v>88</v>
      </c>
      <c r="AW528" s="13" t="s">
        <v>35</v>
      </c>
      <c r="AX528" s="13" t="s">
        <v>78</v>
      </c>
      <c r="AY528" s="182" t="s">
        <v>127</v>
      </c>
    </row>
    <row r="529" spans="1:65" s="14" customFormat="1">
      <c r="B529" s="189"/>
      <c r="D529" s="160" t="s">
        <v>472</v>
      </c>
      <c r="E529" s="190" t="s">
        <v>1</v>
      </c>
      <c r="F529" s="191" t="s">
        <v>477</v>
      </c>
      <c r="H529" s="192">
        <v>111.333</v>
      </c>
      <c r="I529" s="193"/>
      <c r="L529" s="189"/>
      <c r="M529" s="194"/>
      <c r="N529" s="195"/>
      <c r="O529" s="195"/>
      <c r="P529" s="195"/>
      <c r="Q529" s="195"/>
      <c r="R529" s="195"/>
      <c r="S529" s="195"/>
      <c r="T529" s="196"/>
      <c r="AT529" s="190" t="s">
        <v>472</v>
      </c>
      <c r="AU529" s="190" t="s">
        <v>88</v>
      </c>
      <c r="AV529" s="14" t="s">
        <v>134</v>
      </c>
      <c r="AW529" s="14" t="s">
        <v>35</v>
      </c>
      <c r="AX529" s="14" t="s">
        <v>86</v>
      </c>
      <c r="AY529" s="190" t="s">
        <v>127</v>
      </c>
    </row>
    <row r="530" spans="1:65" s="2" customFormat="1" ht="21.75" customHeight="1">
      <c r="A530" s="33"/>
      <c r="B530" s="145"/>
      <c r="C530" s="146" t="s">
        <v>923</v>
      </c>
      <c r="D530" s="146" t="s">
        <v>130</v>
      </c>
      <c r="E530" s="147" t="s">
        <v>1097</v>
      </c>
      <c r="F530" s="148" t="s">
        <v>1098</v>
      </c>
      <c r="G530" s="149" t="s">
        <v>499</v>
      </c>
      <c r="H530" s="150">
        <v>102.184</v>
      </c>
      <c r="I530" s="151"/>
      <c r="J530" s="152">
        <f>ROUND(I530*H530,2)</f>
        <v>0</v>
      </c>
      <c r="K530" s="153"/>
      <c r="L530" s="34"/>
      <c r="M530" s="154" t="s">
        <v>1</v>
      </c>
      <c r="N530" s="155" t="s">
        <v>43</v>
      </c>
      <c r="O530" s="59"/>
      <c r="P530" s="156">
        <f>O530*H530</f>
        <v>0</v>
      </c>
      <c r="Q530" s="156">
        <v>0</v>
      </c>
      <c r="R530" s="156">
        <f>Q530*H530</f>
        <v>0</v>
      </c>
      <c r="S530" s="156">
        <v>0</v>
      </c>
      <c r="T530" s="157">
        <f>S530*H530</f>
        <v>0</v>
      </c>
      <c r="U530" s="33"/>
      <c r="V530" s="33"/>
      <c r="W530" s="33"/>
      <c r="X530" s="33"/>
      <c r="Y530" s="33"/>
      <c r="Z530" s="33"/>
      <c r="AA530" s="33"/>
      <c r="AB530" s="33"/>
      <c r="AC530" s="33"/>
      <c r="AD530" s="33"/>
      <c r="AE530" s="33"/>
      <c r="AR530" s="158" t="s">
        <v>134</v>
      </c>
      <c r="AT530" s="158" t="s">
        <v>130</v>
      </c>
      <c r="AU530" s="158" t="s">
        <v>88</v>
      </c>
      <c r="AY530" s="18" t="s">
        <v>127</v>
      </c>
      <c r="BE530" s="159">
        <f>IF(N530="základní",J530,0)</f>
        <v>0</v>
      </c>
      <c r="BF530" s="159">
        <f>IF(N530="snížená",J530,0)</f>
        <v>0</v>
      </c>
      <c r="BG530" s="159">
        <f>IF(N530="zákl. přenesená",J530,0)</f>
        <v>0</v>
      </c>
      <c r="BH530" s="159">
        <f>IF(N530="sníž. přenesená",J530,0)</f>
        <v>0</v>
      </c>
      <c r="BI530" s="159">
        <f>IF(N530="nulová",J530,0)</f>
        <v>0</v>
      </c>
      <c r="BJ530" s="18" t="s">
        <v>86</v>
      </c>
      <c r="BK530" s="159">
        <f>ROUND(I530*H530,2)</f>
        <v>0</v>
      </c>
      <c r="BL530" s="18" t="s">
        <v>134</v>
      </c>
      <c r="BM530" s="158" t="s">
        <v>1591</v>
      </c>
    </row>
    <row r="531" spans="1:65" s="2" customFormat="1" ht="48.75">
      <c r="A531" s="33"/>
      <c r="B531" s="34"/>
      <c r="C531" s="33"/>
      <c r="D531" s="160" t="s">
        <v>136</v>
      </c>
      <c r="E531" s="33"/>
      <c r="F531" s="161" t="s">
        <v>1592</v>
      </c>
      <c r="G531" s="33"/>
      <c r="H531" s="33"/>
      <c r="I531" s="162"/>
      <c r="J531" s="33"/>
      <c r="K531" s="33"/>
      <c r="L531" s="34"/>
      <c r="M531" s="163"/>
      <c r="N531" s="164"/>
      <c r="O531" s="59"/>
      <c r="P531" s="59"/>
      <c r="Q531" s="59"/>
      <c r="R531" s="59"/>
      <c r="S531" s="59"/>
      <c r="T531" s="60"/>
      <c r="U531" s="33"/>
      <c r="V531" s="33"/>
      <c r="W531" s="33"/>
      <c r="X531" s="33"/>
      <c r="Y531" s="33"/>
      <c r="Z531" s="33"/>
      <c r="AA531" s="33"/>
      <c r="AB531" s="33"/>
      <c r="AC531" s="33"/>
      <c r="AD531" s="33"/>
      <c r="AE531" s="33"/>
      <c r="AT531" s="18" t="s">
        <v>136</v>
      </c>
      <c r="AU531" s="18" t="s">
        <v>88</v>
      </c>
    </row>
    <row r="532" spans="1:65" s="13" customFormat="1">
      <c r="B532" s="181"/>
      <c r="D532" s="160" t="s">
        <v>472</v>
      </c>
      <c r="E532" s="182" t="s">
        <v>1</v>
      </c>
      <c r="F532" s="183" t="s">
        <v>1593</v>
      </c>
      <c r="H532" s="184">
        <v>37.613999999999997</v>
      </c>
      <c r="I532" s="185"/>
      <c r="L532" s="181"/>
      <c r="M532" s="186"/>
      <c r="N532" s="187"/>
      <c r="O532" s="187"/>
      <c r="P532" s="187"/>
      <c r="Q532" s="187"/>
      <c r="R532" s="187"/>
      <c r="S532" s="187"/>
      <c r="T532" s="188"/>
      <c r="AT532" s="182" t="s">
        <v>472</v>
      </c>
      <c r="AU532" s="182" t="s">
        <v>88</v>
      </c>
      <c r="AV532" s="13" t="s">
        <v>88</v>
      </c>
      <c r="AW532" s="13" t="s">
        <v>35</v>
      </c>
      <c r="AX532" s="13" t="s">
        <v>78</v>
      </c>
      <c r="AY532" s="182" t="s">
        <v>127</v>
      </c>
    </row>
    <row r="533" spans="1:65" s="13" customFormat="1">
      <c r="B533" s="181"/>
      <c r="D533" s="160" t="s">
        <v>472</v>
      </c>
      <c r="E533" s="182" t="s">
        <v>1</v>
      </c>
      <c r="F533" s="183" t="s">
        <v>1594</v>
      </c>
      <c r="H533" s="184">
        <v>49.575000000000003</v>
      </c>
      <c r="I533" s="185"/>
      <c r="L533" s="181"/>
      <c r="M533" s="186"/>
      <c r="N533" s="187"/>
      <c r="O533" s="187"/>
      <c r="P533" s="187"/>
      <c r="Q533" s="187"/>
      <c r="R533" s="187"/>
      <c r="S533" s="187"/>
      <c r="T533" s="188"/>
      <c r="AT533" s="182" t="s">
        <v>472</v>
      </c>
      <c r="AU533" s="182" t="s">
        <v>88</v>
      </c>
      <c r="AV533" s="13" t="s">
        <v>88</v>
      </c>
      <c r="AW533" s="13" t="s">
        <v>35</v>
      </c>
      <c r="AX533" s="13" t="s">
        <v>78</v>
      </c>
      <c r="AY533" s="182" t="s">
        <v>127</v>
      </c>
    </row>
    <row r="534" spans="1:65" s="13" customFormat="1">
      <c r="B534" s="181"/>
      <c r="D534" s="160" t="s">
        <v>472</v>
      </c>
      <c r="E534" s="182" t="s">
        <v>1</v>
      </c>
      <c r="F534" s="183" t="s">
        <v>1595</v>
      </c>
      <c r="H534" s="184">
        <v>14.994999999999999</v>
      </c>
      <c r="I534" s="185"/>
      <c r="L534" s="181"/>
      <c r="M534" s="186"/>
      <c r="N534" s="187"/>
      <c r="O534" s="187"/>
      <c r="P534" s="187"/>
      <c r="Q534" s="187"/>
      <c r="R534" s="187"/>
      <c r="S534" s="187"/>
      <c r="T534" s="188"/>
      <c r="AT534" s="182" t="s">
        <v>472</v>
      </c>
      <c r="AU534" s="182" t="s">
        <v>88</v>
      </c>
      <c r="AV534" s="13" t="s">
        <v>88</v>
      </c>
      <c r="AW534" s="13" t="s">
        <v>35</v>
      </c>
      <c r="AX534" s="13" t="s">
        <v>78</v>
      </c>
      <c r="AY534" s="182" t="s">
        <v>127</v>
      </c>
    </row>
    <row r="535" spans="1:65" s="14" customFormat="1">
      <c r="B535" s="189"/>
      <c r="D535" s="160" t="s">
        <v>472</v>
      </c>
      <c r="E535" s="190" t="s">
        <v>1</v>
      </c>
      <c r="F535" s="191" t="s">
        <v>477</v>
      </c>
      <c r="H535" s="192">
        <v>102.184</v>
      </c>
      <c r="I535" s="193"/>
      <c r="L535" s="189"/>
      <c r="M535" s="194"/>
      <c r="N535" s="195"/>
      <c r="O535" s="195"/>
      <c r="P535" s="195"/>
      <c r="Q535" s="195"/>
      <c r="R535" s="195"/>
      <c r="S535" s="195"/>
      <c r="T535" s="196"/>
      <c r="AT535" s="190" t="s">
        <v>472</v>
      </c>
      <c r="AU535" s="190" t="s">
        <v>88</v>
      </c>
      <c r="AV535" s="14" t="s">
        <v>134</v>
      </c>
      <c r="AW535" s="14" t="s">
        <v>35</v>
      </c>
      <c r="AX535" s="14" t="s">
        <v>86</v>
      </c>
      <c r="AY535" s="190" t="s">
        <v>127</v>
      </c>
    </row>
    <row r="536" spans="1:65" s="2" customFormat="1" ht="16.5" customHeight="1">
      <c r="A536" s="33"/>
      <c r="B536" s="145"/>
      <c r="C536" s="146" t="s">
        <v>928</v>
      </c>
      <c r="D536" s="146" t="s">
        <v>130</v>
      </c>
      <c r="E536" s="147" t="s">
        <v>1105</v>
      </c>
      <c r="F536" s="148" t="s">
        <v>1106</v>
      </c>
      <c r="G536" s="149" t="s">
        <v>147</v>
      </c>
      <c r="H536" s="150">
        <v>300</v>
      </c>
      <c r="I536" s="151"/>
      <c r="J536" s="152">
        <f>ROUND(I536*H536,2)</f>
        <v>0</v>
      </c>
      <c r="K536" s="153"/>
      <c r="L536" s="34"/>
      <c r="M536" s="154" t="s">
        <v>1</v>
      </c>
      <c r="N536" s="155" t="s">
        <v>43</v>
      </c>
      <c r="O536" s="59"/>
      <c r="P536" s="156">
        <f>O536*H536</f>
        <v>0</v>
      </c>
      <c r="Q536" s="156">
        <v>0</v>
      </c>
      <c r="R536" s="156">
        <f>Q536*H536</f>
        <v>0</v>
      </c>
      <c r="S536" s="156">
        <v>0</v>
      </c>
      <c r="T536" s="157">
        <f>S536*H536</f>
        <v>0</v>
      </c>
      <c r="U536" s="33"/>
      <c r="V536" s="33"/>
      <c r="W536" s="33"/>
      <c r="X536" s="33"/>
      <c r="Y536" s="33"/>
      <c r="Z536" s="33"/>
      <c r="AA536" s="33"/>
      <c r="AB536" s="33"/>
      <c r="AC536" s="33"/>
      <c r="AD536" s="33"/>
      <c r="AE536" s="33"/>
      <c r="AR536" s="158" t="s">
        <v>134</v>
      </c>
      <c r="AT536" s="158" t="s">
        <v>130</v>
      </c>
      <c r="AU536" s="158" t="s">
        <v>88</v>
      </c>
      <c r="AY536" s="18" t="s">
        <v>127</v>
      </c>
      <c r="BE536" s="159">
        <f>IF(N536="základní",J536,0)</f>
        <v>0</v>
      </c>
      <c r="BF536" s="159">
        <f>IF(N536="snížená",J536,0)</f>
        <v>0</v>
      </c>
      <c r="BG536" s="159">
        <f>IF(N536="zákl. přenesená",J536,0)</f>
        <v>0</v>
      </c>
      <c r="BH536" s="159">
        <f>IF(N536="sníž. přenesená",J536,0)</f>
        <v>0</v>
      </c>
      <c r="BI536" s="159">
        <f>IF(N536="nulová",J536,0)</f>
        <v>0</v>
      </c>
      <c r="BJ536" s="18" t="s">
        <v>86</v>
      </c>
      <c r="BK536" s="159">
        <f>ROUND(I536*H536,2)</f>
        <v>0</v>
      </c>
      <c r="BL536" s="18" t="s">
        <v>134</v>
      </c>
      <c r="BM536" s="158" t="s">
        <v>1596</v>
      </c>
    </row>
    <row r="537" spans="1:65" s="2" customFormat="1">
      <c r="A537" s="33"/>
      <c r="B537" s="34"/>
      <c r="C537" s="33"/>
      <c r="D537" s="160" t="s">
        <v>136</v>
      </c>
      <c r="E537" s="33"/>
      <c r="F537" s="161" t="s">
        <v>1106</v>
      </c>
      <c r="G537" s="33"/>
      <c r="H537" s="33"/>
      <c r="I537" s="162"/>
      <c r="J537" s="33"/>
      <c r="K537" s="33"/>
      <c r="L537" s="34"/>
      <c r="M537" s="163"/>
      <c r="N537" s="164"/>
      <c r="O537" s="59"/>
      <c r="P537" s="59"/>
      <c r="Q537" s="59"/>
      <c r="R537" s="59"/>
      <c r="S537" s="59"/>
      <c r="T537" s="60"/>
      <c r="U537" s="33"/>
      <c r="V537" s="33"/>
      <c r="W537" s="33"/>
      <c r="X537" s="33"/>
      <c r="Y537" s="33"/>
      <c r="Z537" s="33"/>
      <c r="AA537" s="33"/>
      <c r="AB537" s="33"/>
      <c r="AC537" s="33"/>
      <c r="AD537" s="33"/>
      <c r="AE537" s="33"/>
      <c r="AT537" s="18" t="s">
        <v>136</v>
      </c>
      <c r="AU537" s="18" t="s">
        <v>88</v>
      </c>
    </row>
    <row r="538" spans="1:65" s="2" customFormat="1" ht="24.2" customHeight="1">
      <c r="A538" s="33"/>
      <c r="B538" s="145"/>
      <c r="C538" s="165" t="s">
        <v>934</v>
      </c>
      <c r="D538" s="165" t="s">
        <v>138</v>
      </c>
      <c r="E538" s="166" t="s">
        <v>1109</v>
      </c>
      <c r="F538" s="167" t="s">
        <v>1110</v>
      </c>
      <c r="G538" s="168" t="s">
        <v>147</v>
      </c>
      <c r="H538" s="169">
        <v>300</v>
      </c>
      <c r="I538" s="170"/>
      <c r="J538" s="171">
        <f>ROUND(I538*H538,2)</f>
        <v>0</v>
      </c>
      <c r="K538" s="172"/>
      <c r="L538" s="173"/>
      <c r="M538" s="174" t="s">
        <v>1</v>
      </c>
      <c r="N538" s="175" t="s">
        <v>43</v>
      </c>
      <c r="O538" s="59"/>
      <c r="P538" s="156">
        <f>O538*H538</f>
        <v>0</v>
      </c>
      <c r="Q538" s="156">
        <v>0</v>
      </c>
      <c r="R538" s="156">
        <f>Q538*H538</f>
        <v>0</v>
      </c>
      <c r="S538" s="156">
        <v>0</v>
      </c>
      <c r="T538" s="157">
        <f>S538*H538</f>
        <v>0</v>
      </c>
      <c r="U538" s="33"/>
      <c r="V538" s="33"/>
      <c r="W538" s="33"/>
      <c r="X538" s="33"/>
      <c r="Y538" s="33"/>
      <c r="Z538" s="33"/>
      <c r="AA538" s="33"/>
      <c r="AB538" s="33"/>
      <c r="AC538" s="33"/>
      <c r="AD538" s="33"/>
      <c r="AE538" s="33"/>
      <c r="AR538" s="158" t="s">
        <v>142</v>
      </c>
      <c r="AT538" s="158" t="s">
        <v>138</v>
      </c>
      <c r="AU538" s="158" t="s">
        <v>88</v>
      </c>
      <c r="AY538" s="18" t="s">
        <v>127</v>
      </c>
      <c r="BE538" s="159">
        <f>IF(N538="základní",J538,0)</f>
        <v>0</v>
      </c>
      <c r="BF538" s="159">
        <f>IF(N538="snížená",J538,0)</f>
        <v>0</v>
      </c>
      <c r="BG538" s="159">
        <f>IF(N538="zákl. přenesená",J538,0)</f>
        <v>0</v>
      </c>
      <c r="BH538" s="159">
        <f>IF(N538="sníž. přenesená",J538,0)</f>
        <v>0</v>
      </c>
      <c r="BI538" s="159">
        <f>IF(N538="nulová",J538,0)</f>
        <v>0</v>
      </c>
      <c r="BJ538" s="18" t="s">
        <v>86</v>
      </c>
      <c r="BK538" s="159">
        <f>ROUND(I538*H538,2)</f>
        <v>0</v>
      </c>
      <c r="BL538" s="18" t="s">
        <v>134</v>
      </c>
      <c r="BM538" s="158" t="s">
        <v>1597</v>
      </c>
    </row>
    <row r="539" spans="1:65" s="2" customFormat="1" ht="19.5">
      <c r="A539" s="33"/>
      <c r="B539" s="34"/>
      <c r="C539" s="33"/>
      <c r="D539" s="160" t="s">
        <v>136</v>
      </c>
      <c r="E539" s="33"/>
      <c r="F539" s="161" t="s">
        <v>1110</v>
      </c>
      <c r="G539" s="33"/>
      <c r="H539" s="33"/>
      <c r="I539" s="162"/>
      <c r="J539" s="33"/>
      <c r="K539" s="33"/>
      <c r="L539" s="34"/>
      <c r="M539" s="163"/>
      <c r="N539" s="164"/>
      <c r="O539" s="59"/>
      <c r="P539" s="59"/>
      <c r="Q539" s="59"/>
      <c r="R539" s="59"/>
      <c r="S539" s="59"/>
      <c r="T539" s="60"/>
      <c r="U539" s="33"/>
      <c r="V539" s="33"/>
      <c r="W539" s="33"/>
      <c r="X539" s="33"/>
      <c r="Y539" s="33"/>
      <c r="Z539" s="33"/>
      <c r="AA539" s="33"/>
      <c r="AB539" s="33"/>
      <c r="AC539" s="33"/>
      <c r="AD539" s="33"/>
      <c r="AE539" s="33"/>
      <c r="AT539" s="18" t="s">
        <v>136</v>
      </c>
      <c r="AU539" s="18" t="s">
        <v>88</v>
      </c>
    </row>
    <row r="540" spans="1:65" s="12" customFormat="1" ht="20.85" customHeight="1">
      <c r="B540" s="132"/>
      <c r="D540" s="133" t="s">
        <v>77</v>
      </c>
      <c r="E540" s="143" t="s">
        <v>174</v>
      </c>
      <c r="F540" s="143" t="s">
        <v>1112</v>
      </c>
      <c r="I540" s="135"/>
      <c r="J540" s="144">
        <f>BK540</f>
        <v>0</v>
      </c>
      <c r="L540" s="132"/>
      <c r="M540" s="137"/>
      <c r="N540" s="138"/>
      <c r="O540" s="138"/>
      <c r="P540" s="139">
        <f>SUM(P541:P542)</f>
        <v>0</v>
      </c>
      <c r="Q540" s="138"/>
      <c r="R540" s="139">
        <f>SUM(R541:R542)</f>
        <v>0</v>
      </c>
      <c r="S540" s="138"/>
      <c r="T540" s="140">
        <f>SUM(T541:T542)</f>
        <v>0</v>
      </c>
      <c r="AR540" s="133" t="s">
        <v>86</v>
      </c>
      <c r="AT540" s="141" t="s">
        <v>77</v>
      </c>
      <c r="AU540" s="141" t="s">
        <v>88</v>
      </c>
      <c r="AY540" s="133" t="s">
        <v>127</v>
      </c>
      <c r="BK540" s="142">
        <f>SUM(BK541:BK542)</f>
        <v>0</v>
      </c>
    </row>
    <row r="541" spans="1:65" s="2" customFormat="1" ht="16.5" customHeight="1">
      <c r="A541" s="33"/>
      <c r="B541" s="145"/>
      <c r="C541" s="146" t="s">
        <v>939</v>
      </c>
      <c r="D541" s="146" t="s">
        <v>130</v>
      </c>
      <c r="E541" s="147" t="s">
        <v>1598</v>
      </c>
      <c r="F541" s="148" t="s">
        <v>1599</v>
      </c>
      <c r="G541" s="149" t="s">
        <v>1116</v>
      </c>
      <c r="H541" s="150">
        <v>1</v>
      </c>
      <c r="I541" s="151"/>
      <c r="J541" s="152">
        <f>ROUND(I541*H541,2)</f>
        <v>0</v>
      </c>
      <c r="K541" s="153"/>
      <c r="L541" s="34"/>
      <c r="M541" s="154" t="s">
        <v>1</v>
      </c>
      <c r="N541" s="155" t="s">
        <v>43</v>
      </c>
      <c r="O541" s="59"/>
      <c r="P541" s="156">
        <f>O541*H541</f>
        <v>0</v>
      </c>
      <c r="Q541" s="156">
        <v>0</v>
      </c>
      <c r="R541" s="156">
        <f>Q541*H541</f>
        <v>0</v>
      </c>
      <c r="S541" s="156">
        <v>0</v>
      </c>
      <c r="T541" s="157">
        <f>S541*H541</f>
        <v>0</v>
      </c>
      <c r="U541" s="33"/>
      <c r="V541" s="33"/>
      <c r="W541" s="33"/>
      <c r="X541" s="33"/>
      <c r="Y541" s="33"/>
      <c r="Z541" s="33"/>
      <c r="AA541" s="33"/>
      <c r="AB541" s="33"/>
      <c r="AC541" s="33"/>
      <c r="AD541" s="33"/>
      <c r="AE541" s="33"/>
      <c r="AR541" s="158" t="s">
        <v>134</v>
      </c>
      <c r="AT541" s="158" t="s">
        <v>130</v>
      </c>
      <c r="AU541" s="158" t="s">
        <v>144</v>
      </c>
      <c r="AY541" s="18" t="s">
        <v>127</v>
      </c>
      <c r="BE541" s="159">
        <f>IF(N541="základní",J541,0)</f>
        <v>0</v>
      </c>
      <c r="BF541" s="159">
        <f>IF(N541="snížená",J541,0)</f>
        <v>0</v>
      </c>
      <c r="BG541" s="159">
        <f>IF(N541="zákl. přenesená",J541,0)</f>
        <v>0</v>
      </c>
      <c r="BH541" s="159">
        <f>IF(N541="sníž. přenesená",J541,0)</f>
        <v>0</v>
      </c>
      <c r="BI541" s="159">
        <f>IF(N541="nulová",J541,0)</f>
        <v>0</v>
      </c>
      <c r="BJ541" s="18" t="s">
        <v>86</v>
      </c>
      <c r="BK541" s="159">
        <f>ROUND(I541*H541,2)</f>
        <v>0</v>
      </c>
      <c r="BL541" s="18" t="s">
        <v>134</v>
      </c>
      <c r="BM541" s="158" t="s">
        <v>1600</v>
      </c>
    </row>
    <row r="542" spans="1:65" s="2" customFormat="1">
      <c r="A542" s="33"/>
      <c r="B542" s="34"/>
      <c r="C542" s="33"/>
      <c r="D542" s="160" t="s">
        <v>136</v>
      </c>
      <c r="E542" s="33"/>
      <c r="F542" s="161" t="s">
        <v>1601</v>
      </c>
      <c r="G542" s="33"/>
      <c r="H542" s="33"/>
      <c r="I542" s="162"/>
      <c r="J542" s="33"/>
      <c r="K542" s="33"/>
      <c r="L542" s="34"/>
      <c r="M542" s="163"/>
      <c r="N542" s="164"/>
      <c r="O542" s="59"/>
      <c r="P542" s="59"/>
      <c r="Q542" s="59"/>
      <c r="R542" s="59"/>
      <c r="S542" s="59"/>
      <c r="T542" s="60"/>
      <c r="U542" s="33"/>
      <c r="V542" s="33"/>
      <c r="W542" s="33"/>
      <c r="X542" s="33"/>
      <c r="Y542" s="33"/>
      <c r="Z542" s="33"/>
      <c r="AA542" s="33"/>
      <c r="AB542" s="33"/>
      <c r="AC542" s="33"/>
      <c r="AD542" s="33"/>
      <c r="AE542" s="33"/>
      <c r="AT542" s="18" t="s">
        <v>136</v>
      </c>
      <c r="AU542" s="18" t="s">
        <v>144</v>
      </c>
    </row>
    <row r="543" spans="1:65" s="12" customFormat="1" ht="25.9" customHeight="1">
      <c r="B543" s="132"/>
      <c r="D543" s="133" t="s">
        <v>77</v>
      </c>
      <c r="E543" s="134" t="s">
        <v>164</v>
      </c>
      <c r="F543" s="134" t="s">
        <v>165</v>
      </c>
      <c r="I543" s="135"/>
      <c r="J543" s="136">
        <f>BK543</f>
        <v>0</v>
      </c>
      <c r="L543" s="132"/>
      <c r="M543" s="137"/>
      <c r="N543" s="138"/>
      <c r="O543" s="138"/>
      <c r="P543" s="139">
        <f>SUM(P544:P654)</f>
        <v>0</v>
      </c>
      <c r="Q543" s="138"/>
      <c r="R543" s="139">
        <f>SUM(R544:R654)</f>
        <v>0</v>
      </c>
      <c r="S543" s="138"/>
      <c r="T543" s="140">
        <f>SUM(T544:T654)</f>
        <v>0</v>
      </c>
      <c r="AR543" s="133" t="s">
        <v>134</v>
      </c>
      <c r="AT543" s="141" t="s">
        <v>77</v>
      </c>
      <c r="AU543" s="141" t="s">
        <v>78</v>
      </c>
      <c r="AY543" s="133" t="s">
        <v>127</v>
      </c>
      <c r="BK543" s="142">
        <f>SUM(BK544:BK654)</f>
        <v>0</v>
      </c>
    </row>
    <row r="544" spans="1:65" s="2" customFormat="1" ht="55.5" customHeight="1">
      <c r="A544" s="33"/>
      <c r="B544" s="145"/>
      <c r="C544" s="146" t="s">
        <v>944</v>
      </c>
      <c r="D544" s="146" t="s">
        <v>130</v>
      </c>
      <c r="E544" s="147" t="s">
        <v>1123</v>
      </c>
      <c r="F544" s="148" t="s">
        <v>1124</v>
      </c>
      <c r="G544" s="149" t="s">
        <v>499</v>
      </c>
      <c r="H544" s="150">
        <v>1855.51</v>
      </c>
      <c r="I544" s="151"/>
      <c r="J544" s="152">
        <f>ROUND(I544*H544,2)</f>
        <v>0</v>
      </c>
      <c r="K544" s="153"/>
      <c r="L544" s="34"/>
      <c r="M544" s="154" t="s">
        <v>1</v>
      </c>
      <c r="N544" s="155" t="s">
        <v>43</v>
      </c>
      <c r="O544" s="59"/>
      <c r="P544" s="156">
        <f>O544*H544</f>
        <v>0</v>
      </c>
      <c r="Q544" s="156">
        <v>0</v>
      </c>
      <c r="R544" s="156">
        <f>Q544*H544</f>
        <v>0</v>
      </c>
      <c r="S544" s="156">
        <v>0</v>
      </c>
      <c r="T544" s="157">
        <f>S544*H544</f>
        <v>0</v>
      </c>
      <c r="U544" s="33"/>
      <c r="V544" s="33"/>
      <c r="W544" s="33"/>
      <c r="X544" s="33"/>
      <c r="Y544" s="33"/>
      <c r="Z544" s="33"/>
      <c r="AA544" s="33"/>
      <c r="AB544" s="33"/>
      <c r="AC544" s="33"/>
      <c r="AD544" s="33"/>
      <c r="AE544" s="33"/>
      <c r="AR544" s="158" t="s">
        <v>168</v>
      </c>
      <c r="AT544" s="158" t="s">
        <v>130</v>
      </c>
      <c r="AU544" s="158" t="s">
        <v>86</v>
      </c>
      <c r="AY544" s="18" t="s">
        <v>127</v>
      </c>
      <c r="BE544" s="159">
        <f>IF(N544="základní",J544,0)</f>
        <v>0</v>
      </c>
      <c r="BF544" s="159">
        <f>IF(N544="snížená",J544,0)</f>
        <v>0</v>
      </c>
      <c r="BG544" s="159">
        <f>IF(N544="zákl. přenesená",J544,0)</f>
        <v>0</v>
      </c>
      <c r="BH544" s="159">
        <f>IF(N544="sníž. přenesená",J544,0)</f>
        <v>0</v>
      </c>
      <c r="BI544" s="159">
        <f>IF(N544="nulová",J544,0)</f>
        <v>0</v>
      </c>
      <c r="BJ544" s="18" t="s">
        <v>86</v>
      </c>
      <c r="BK544" s="159">
        <f>ROUND(I544*H544,2)</f>
        <v>0</v>
      </c>
      <c r="BL544" s="18" t="s">
        <v>168</v>
      </c>
      <c r="BM544" s="158" t="s">
        <v>1602</v>
      </c>
    </row>
    <row r="545" spans="1:65" s="2" customFormat="1" ht="39">
      <c r="A545" s="33"/>
      <c r="B545" s="34"/>
      <c r="C545" s="33"/>
      <c r="D545" s="160" t="s">
        <v>136</v>
      </c>
      <c r="E545" s="33"/>
      <c r="F545" s="161" t="s">
        <v>1126</v>
      </c>
      <c r="G545" s="33"/>
      <c r="H545" s="33"/>
      <c r="I545" s="162"/>
      <c r="J545" s="33"/>
      <c r="K545" s="33"/>
      <c r="L545" s="34"/>
      <c r="M545" s="163"/>
      <c r="N545" s="164"/>
      <c r="O545" s="59"/>
      <c r="P545" s="59"/>
      <c r="Q545" s="59"/>
      <c r="R545" s="59"/>
      <c r="S545" s="59"/>
      <c r="T545" s="60"/>
      <c r="U545" s="33"/>
      <c r="V545" s="33"/>
      <c r="W545" s="33"/>
      <c r="X545" s="33"/>
      <c r="Y545" s="33"/>
      <c r="Z545" s="33"/>
      <c r="AA545" s="33"/>
      <c r="AB545" s="33"/>
      <c r="AC545" s="33"/>
      <c r="AD545" s="33"/>
      <c r="AE545" s="33"/>
      <c r="AT545" s="18" t="s">
        <v>136</v>
      </c>
      <c r="AU545" s="18" t="s">
        <v>86</v>
      </c>
    </row>
    <row r="546" spans="1:65" s="2" customFormat="1" ht="19.5">
      <c r="A546" s="33"/>
      <c r="B546" s="34"/>
      <c r="C546" s="33"/>
      <c r="D546" s="160" t="s">
        <v>470</v>
      </c>
      <c r="E546" s="33"/>
      <c r="F546" s="180" t="s">
        <v>1127</v>
      </c>
      <c r="G546" s="33"/>
      <c r="H546" s="33"/>
      <c r="I546" s="162"/>
      <c r="J546" s="33"/>
      <c r="K546" s="33"/>
      <c r="L546" s="34"/>
      <c r="M546" s="163"/>
      <c r="N546" s="164"/>
      <c r="O546" s="59"/>
      <c r="P546" s="59"/>
      <c r="Q546" s="59"/>
      <c r="R546" s="59"/>
      <c r="S546" s="59"/>
      <c r="T546" s="60"/>
      <c r="U546" s="33"/>
      <c r="V546" s="33"/>
      <c r="W546" s="33"/>
      <c r="X546" s="33"/>
      <c r="Y546" s="33"/>
      <c r="Z546" s="33"/>
      <c r="AA546" s="33"/>
      <c r="AB546" s="33"/>
      <c r="AC546" s="33"/>
      <c r="AD546" s="33"/>
      <c r="AE546" s="33"/>
      <c r="AT546" s="18" t="s">
        <v>470</v>
      </c>
      <c r="AU546" s="18" t="s">
        <v>86</v>
      </c>
    </row>
    <row r="547" spans="1:65" s="13" customFormat="1">
      <c r="B547" s="181"/>
      <c r="D547" s="160" t="s">
        <v>472</v>
      </c>
      <c r="E547" s="182" t="s">
        <v>1</v>
      </c>
      <c r="F547" s="183" t="s">
        <v>1603</v>
      </c>
      <c r="H547" s="184">
        <v>43.7</v>
      </c>
      <c r="I547" s="185"/>
      <c r="L547" s="181"/>
      <c r="M547" s="186"/>
      <c r="N547" s="187"/>
      <c r="O547" s="187"/>
      <c r="P547" s="187"/>
      <c r="Q547" s="187"/>
      <c r="R547" s="187"/>
      <c r="S547" s="187"/>
      <c r="T547" s="188"/>
      <c r="AT547" s="182" t="s">
        <v>472</v>
      </c>
      <c r="AU547" s="182" t="s">
        <v>86</v>
      </c>
      <c r="AV547" s="13" t="s">
        <v>88</v>
      </c>
      <c r="AW547" s="13" t="s">
        <v>35</v>
      </c>
      <c r="AX547" s="13" t="s">
        <v>78</v>
      </c>
      <c r="AY547" s="182" t="s">
        <v>127</v>
      </c>
    </row>
    <row r="548" spans="1:65" s="13" customFormat="1">
      <c r="B548" s="181"/>
      <c r="D548" s="160" t="s">
        <v>472</v>
      </c>
      <c r="E548" s="182" t="s">
        <v>1</v>
      </c>
      <c r="F548" s="183" t="s">
        <v>1604</v>
      </c>
      <c r="H548" s="184">
        <v>352.42899999999997</v>
      </c>
      <c r="I548" s="185"/>
      <c r="L548" s="181"/>
      <c r="M548" s="186"/>
      <c r="N548" s="187"/>
      <c r="O548" s="187"/>
      <c r="P548" s="187"/>
      <c r="Q548" s="187"/>
      <c r="R548" s="187"/>
      <c r="S548" s="187"/>
      <c r="T548" s="188"/>
      <c r="AT548" s="182" t="s">
        <v>472</v>
      </c>
      <c r="AU548" s="182" t="s">
        <v>86</v>
      </c>
      <c r="AV548" s="13" t="s">
        <v>88</v>
      </c>
      <c r="AW548" s="13" t="s">
        <v>35</v>
      </c>
      <c r="AX548" s="13" t="s">
        <v>78</v>
      </c>
      <c r="AY548" s="182" t="s">
        <v>127</v>
      </c>
    </row>
    <row r="549" spans="1:65" s="13" customFormat="1">
      <c r="B549" s="181"/>
      <c r="D549" s="160" t="s">
        <v>472</v>
      </c>
      <c r="E549" s="182" t="s">
        <v>1</v>
      </c>
      <c r="F549" s="183" t="s">
        <v>1605</v>
      </c>
      <c r="H549" s="184">
        <v>78.180000000000007</v>
      </c>
      <c r="I549" s="185"/>
      <c r="L549" s="181"/>
      <c r="M549" s="186"/>
      <c r="N549" s="187"/>
      <c r="O549" s="187"/>
      <c r="P549" s="187"/>
      <c r="Q549" s="187"/>
      <c r="R549" s="187"/>
      <c r="S549" s="187"/>
      <c r="T549" s="188"/>
      <c r="AT549" s="182" t="s">
        <v>472</v>
      </c>
      <c r="AU549" s="182" t="s">
        <v>86</v>
      </c>
      <c r="AV549" s="13" t="s">
        <v>88</v>
      </c>
      <c r="AW549" s="13" t="s">
        <v>35</v>
      </c>
      <c r="AX549" s="13" t="s">
        <v>78</v>
      </c>
      <c r="AY549" s="182" t="s">
        <v>127</v>
      </c>
    </row>
    <row r="550" spans="1:65" s="13" customFormat="1">
      <c r="B550" s="181"/>
      <c r="D550" s="160" t="s">
        <v>472</v>
      </c>
      <c r="E550" s="182" t="s">
        <v>1</v>
      </c>
      <c r="F550" s="183" t="s">
        <v>1606</v>
      </c>
      <c r="H550" s="184">
        <v>78.180000000000007</v>
      </c>
      <c r="I550" s="185"/>
      <c r="L550" s="181"/>
      <c r="M550" s="186"/>
      <c r="N550" s="187"/>
      <c r="O550" s="187"/>
      <c r="P550" s="187"/>
      <c r="Q550" s="187"/>
      <c r="R550" s="187"/>
      <c r="S550" s="187"/>
      <c r="T550" s="188"/>
      <c r="AT550" s="182" t="s">
        <v>472</v>
      </c>
      <c r="AU550" s="182" t="s">
        <v>86</v>
      </c>
      <c r="AV550" s="13" t="s">
        <v>88</v>
      </c>
      <c r="AW550" s="13" t="s">
        <v>35</v>
      </c>
      <c r="AX550" s="13" t="s">
        <v>78</v>
      </c>
      <c r="AY550" s="182" t="s">
        <v>127</v>
      </c>
    </row>
    <row r="551" spans="1:65" s="13" customFormat="1">
      <c r="B551" s="181"/>
      <c r="D551" s="160" t="s">
        <v>472</v>
      </c>
      <c r="E551" s="182" t="s">
        <v>1</v>
      </c>
      <c r="F551" s="183" t="s">
        <v>1607</v>
      </c>
      <c r="H551" s="184">
        <v>1215.1969999999999</v>
      </c>
      <c r="I551" s="185"/>
      <c r="L551" s="181"/>
      <c r="M551" s="186"/>
      <c r="N551" s="187"/>
      <c r="O551" s="187"/>
      <c r="P551" s="187"/>
      <c r="Q551" s="187"/>
      <c r="R551" s="187"/>
      <c r="S551" s="187"/>
      <c r="T551" s="188"/>
      <c r="AT551" s="182" t="s">
        <v>472</v>
      </c>
      <c r="AU551" s="182" t="s">
        <v>86</v>
      </c>
      <c r="AV551" s="13" t="s">
        <v>88</v>
      </c>
      <c r="AW551" s="13" t="s">
        <v>35</v>
      </c>
      <c r="AX551" s="13" t="s">
        <v>78</v>
      </c>
      <c r="AY551" s="182" t="s">
        <v>127</v>
      </c>
    </row>
    <row r="552" spans="1:65" s="13" customFormat="1">
      <c r="B552" s="181"/>
      <c r="D552" s="160" t="s">
        <v>472</v>
      </c>
      <c r="E552" s="182" t="s">
        <v>1</v>
      </c>
      <c r="F552" s="183" t="s">
        <v>1608</v>
      </c>
      <c r="H552" s="184">
        <v>34.65</v>
      </c>
      <c r="I552" s="185"/>
      <c r="L552" s="181"/>
      <c r="M552" s="186"/>
      <c r="N552" s="187"/>
      <c r="O552" s="187"/>
      <c r="P552" s="187"/>
      <c r="Q552" s="187"/>
      <c r="R552" s="187"/>
      <c r="S552" s="187"/>
      <c r="T552" s="188"/>
      <c r="AT552" s="182" t="s">
        <v>472</v>
      </c>
      <c r="AU552" s="182" t="s">
        <v>86</v>
      </c>
      <c r="AV552" s="13" t="s">
        <v>88</v>
      </c>
      <c r="AW552" s="13" t="s">
        <v>35</v>
      </c>
      <c r="AX552" s="13" t="s">
        <v>78</v>
      </c>
      <c r="AY552" s="182" t="s">
        <v>127</v>
      </c>
    </row>
    <row r="553" spans="1:65" s="13" customFormat="1">
      <c r="B553" s="181"/>
      <c r="D553" s="160" t="s">
        <v>472</v>
      </c>
      <c r="E553" s="182" t="s">
        <v>1</v>
      </c>
      <c r="F553" s="183" t="s">
        <v>1609</v>
      </c>
      <c r="H553" s="184">
        <v>19.731999999999999</v>
      </c>
      <c r="I553" s="185"/>
      <c r="L553" s="181"/>
      <c r="M553" s="186"/>
      <c r="N553" s="187"/>
      <c r="O553" s="187"/>
      <c r="P553" s="187"/>
      <c r="Q553" s="187"/>
      <c r="R553" s="187"/>
      <c r="S553" s="187"/>
      <c r="T553" s="188"/>
      <c r="AT553" s="182" t="s">
        <v>472</v>
      </c>
      <c r="AU553" s="182" t="s">
        <v>86</v>
      </c>
      <c r="AV553" s="13" t="s">
        <v>88</v>
      </c>
      <c r="AW553" s="13" t="s">
        <v>35</v>
      </c>
      <c r="AX553" s="13" t="s">
        <v>78</v>
      </c>
      <c r="AY553" s="182" t="s">
        <v>127</v>
      </c>
    </row>
    <row r="554" spans="1:65" s="13" customFormat="1">
      <c r="B554" s="181"/>
      <c r="D554" s="160" t="s">
        <v>472</v>
      </c>
      <c r="E554" s="182" t="s">
        <v>1</v>
      </c>
      <c r="F554" s="183" t="s">
        <v>1610</v>
      </c>
      <c r="H554" s="184">
        <v>6.6790000000000003</v>
      </c>
      <c r="I554" s="185"/>
      <c r="L554" s="181"/>
      <c r="M554" s="186"/>
      <c r="N554" s="187"/>
      <c r="O554" s="187"/>
      <c r="P554" s="187"/>
      <c r="Q554" s="187"/>
      <c r="R554" s="187"/>
      <c r="S554" s="187"/>
      <c r="T554" s="188"/>
      <c r="AT554" s="182" t="s">
        <v>472</v>
      </c>
      <c r="AU554" s="182" t="s">
        <v>86</v>
      </c>
      <c r="AV554" s="13" t="s">
        <v>88</v>
      </c>
      <c r="AW554" s="13" t="s">
        <v>35</v>
      </c>
      <c r="AX554" s="13" t="s">
        <v>78</v>
      </c>
      <c r="AY554" s="182" t="s">
        <v>127</v>
      </c>
    </row>
    <row r="555" spans="1:65" s="13" customFormat="1">
      <c r="B555" s="181"/>
      <c r="D555" s="160" t="s">
        <v>472</v>
      </c>
      <c r="E555" s="182" t="s">
        <v>1</v>
      </c>
      <c r="F555" s="183" t="s">
        <v>1611</v>
      </c>
      <c r="H555" s="184">
        <v>26.763000000000002</v>
      </c>
      <c r="I555" s="185"/>
      <c r="L555" s="181"/>
      <c r="M555" s="186"/>
      <c r="N555" s="187"/>
      <c r="O555" s="187"/>
      <c r="P555" s="187"/>
      <c r="Q555" s="187"/>
      <c r="R555" s="187"/>
      <c r="S555" s="187"/>
      <c r="T555" s="188"/>
      <c r="AT555" s="182" t="s">
        <v>472</v>
      </c>
      <c r="AU555" s="182" t="s">
        <v>86</v>
      </c>
      <c r="AV555" s="13" t="s">
        <v>88</v>
      </c>
      <c r="AW555" s="13" t="s">
        <v>35</v>
      </c>
      <c r="AX555" s="13" t="s">
        <v>78</v>
      </c>
      <c r="AY555" s="182" t="s">
        <v>127</v>
      </c>
    </row>
    <row r="556" spans="1:65" s="14" customFormat="1">
      <c r="B556" s="189"/>
      <c r="D556" s="160" t="s">
        <v>472</v>
      </c>
      <c r="E556" s="190" t="s">
        <v>1</v>
      </c>
      <c r="F556" s="191" t="s">
        <v>477</v>
      </c>
      <c r="H556" s="192">
        <v>1855.51</v>
      </c>
      <c r="I556" s="193"/>
      <c r="L556" s="189"/>
      <c r="M556" s="194"/>
      <c r="N556" s="195"/>
      <c r="O556" s="195"/>
      <c r="P556" s="195"/>
      <c r="Q556" s="195"/>
      <c r="R556" s="195"/>
      <c r="S556" s="195"/>
      <c r="T556" s="196"/>
      <c r="AT556" s="190" t="s">
        <v>472</v>
      </c>
      <c r="AU556" s="190" t="s">
        <v>86</v>
      </c>
      <c r="AV556" s="14" t="s">
        <v>134</v>
      </c>
      <c r="AW556" s="14" t="s">
        <v>35</v>
      </c>
      <c r="AX556" s="14" t="s">
        <v>86</v>
      </c>
      <c r="AY556" s="190" t="s">
        <v>127</v>
      </c>
    </row>
    <row r="557" spans="1:65" s="2" customFormat="1" ht="55.5" customHeight="1">
      <c r="A557" s="33"/>
      <c r="B557" s="145"/>
      <c r="C557" s="146" t="s">
        <v>949</v>
      </c>
      <c r="D557" s="146" t="s">
        <v>130</v>
      </c>
      <c r="E557" s="147" t="s">
        <v>1139</v>
      </c>
      <c r="F557" s="148" t="s">
        <v>1140</v>
      </c>
      <c r="G557" s="149" t="s">
        <v>499</v>
      </c>
      <c r="H557" s="150">
        <v>822.58500000000004</v>
      </c>
      <c r="I557" s="151"/>
      <c r="J557" s="152">
        <f>ROUND(I557*H557,2)</f>
        <v>0</v>
      </c>
      <c r="K557" s="153"/>
      <c r="L557" s="34"/>
      <c r="M557" s="154" t="s">
        <v>1</v>
      </c>
      <c r="N557" s="155" t="s">
        <v>43</v>
      </c>
      <c r="O557" s="59"/>
      <c r="P557" s="156">
        <f>O557*H557</f>
        <v>0</v>
      </c>
      <c r="Q557" s="156">
        <v>0</v>
      </c>
      <c r="R557" s="156">
        <f>Q557*H557</f>
        <v>0</v>
      </c>
      <c r="S557" s="156">
        <v>0</v>
      </c>
      <c r="T557" s="157">
        <f>S557*H557</f>
        <v>0</v>
      </c>
      <c r="U557" s="33"/>
      <c r="V557" s="33"/>
      <c r="W557" s="33"/>
      <c r="X557" s="33"/>
      <c r="Y557" s="33"/>
      <c r="Z557" s="33"/>
      <c r="AA557" s="33"/>
      <c r="AB557" s="33"/>
      <c r="AC557" s="33"/>
      <c r="AD557" s="33"/>
      <c r="AE557" s="33"/>
      <c r="AR557" s="158" t="s">
        <v>168</v>
      </c>
      <c r="AT557" s="158" t="s">
        <v>130</v>
      </c>
      <c r="AU557" s="158" t="s">
        <v>86</v>
      </c>
      <c r="AY557" s="18" t="s">
        <v>127</v>
      </c>
      <c r="BE557" s="159">
        <f>IF(N557="základní",J557,0)</f>
        <v>0</v>
      </c>
      <c r="BF557" s="159">
        <f>IF(N557="snížená",J557,0)</f>
        <v>0</v>
      </c>
      <c r="BG557" s="159">
        <f>IF(N557="zákl. přenesená",J557,0)</f>
        <v>0</v>
      </c>
      <c r="BH557" s="159">
        <f>IF(N557="sníž. přenesená",J557,0)</f>
        <v>0</v>
      </c>
      <c r="BI557" s="159">
        <f>IF(N557="nulová",J557,0)</f>
        <v>0</v>
      </c>
      <c r="BJ557" s="18" t="s">
        <v>86</v>
      </c>
      <c r="BK557" s="159">
        <f>ROUND(I557*H557,2)</f>
        <v>0</v>
      </c>
      <c r="BL557" s="18" t="s">
        <v>168</v>
      </c>
      <c r="BM557" s="158" t="s">
        <v>1612</v>
      </c>
    </row>
    <row r="558" spans="1:65" s="2" customFormat="1" ht="39">
      <c r="A558" s="33"/>
      <c r="B558" s="34"/>
      <c r="C558" s="33"/>
      <c r="D558" s="160" t="s">
        <v>136</v>
      </c>
      <c r="E558" s="33"/>
      <c r="F558" s="161" t="s">
        <v>1142</v>
      </c>
      <c r="G558" s="33"/>
      <c r="H558" s="33"/>
      <c r="I558" s="162"/>
      <c r="J558" s="33"/>
      <c r="K558" s="33"/>
      <c r="L558" s="34"/>
      <c r="M558" s="163"/>
      <c r="N558" s="164"/>
      <c r="O558" s="59"/>
      <c r="P558" s="59"/>
      <c r="Q558" s="59"/>
      <c r="R558" s="59"/>
      <c r="S558" s="59"/>
      <c r="T558" s="60"/>
      <c r="U558" s="33"/>
      <c r="V558" s="33"/>
      <c r="W558" s="33"/>
      <c r="X558" s="33"/>
      <c r="Y558" s="33"/>
      <c r="Z558" s="33"/>
      <c r="AA558" s="33"/>
      <c r="AB558" s="33"/>
      <c r="AC558" s="33"/>
      <c r="AD558" s="33"/>
      <c r="AE558" s="33"/>
      <c r="AT558" s="18" t="s">
        <v>136</v>
      </c>
      <c r="AU558" s="18" t="s">
        <v>86</v>
      </c>
    </row>
    <row r="559" spans="1:65" s="2" customFormat="1" ht="19.5">
      <c r="A559" s="33"/>
      <c r="B559" s="34"/>
      <c r="C559" s="33"/>
      <c r="D559" s="160" t="s">
        <v>470</v>
      </c>
      <c r="E559" s="33"/>
      <c r="F559" s="180" t="s">
        <v>1127</v>
      </c>
      <c r="G559" s="33"/>
      <c r="H559" s="33"/>
      <c r="I559" s="162"/>
      <c r="J559" s="33"/>
      <c r="K559" s="33"/>
      <c r="L559" s="34"/>
      <c r="M559" s="163"/>
      <c r="N559" s="164"/>
      <c r="O559" s="59"/>
      <c r="P559" s="59"/>
      <c r="Q559" s="59"/>
      <c r="R559" s="59"/>
      <c r="S559" s="59"/>
      <c r="T559" s="60"/>
      <c r="U559" s="33"/>
      <c r="V559" s="33"/>
      <c r="W559" s="33"/>
      <c r="X559" s="33"/>
      <c r="Y559" s="33"/>
      <c r="Z559" s="33"/>
      <c r="AA559" s="33"/>
      <c r="AB559" s="33"/>
      <c r="AC559" s="33"/>
      <c r="AD559" s="33"/>
      <c r="AE559" s="33"/>
      <c r="AT559" s="18" t="s">
        <v>470</v>
      </c>
      <c r="AU559" s="18" t="s">
        <v>86</v>
      </c>
    </row>
    <row r="560" spans="1:65" s="13" customFormat="1">
      <c r="B560" s="181"/>
      <c r="D560" s="160" t="s">
        <v>472</v>
      </c>
      <c r="E560" s="182" t="s">
        <v>1</v>
      </c>
      <c r="F560" s="183" t="s">
        <v>1613</v>
      </c>
      <c r="H560" s="184">
        <v>0.25</v>
      </c>
      <c r="I560" s="185"/>
      <c r="L560" s="181"/>
      <c r="M560" s="186"/>
      <c r="N560" s="187"/>
      <c r="O560" s="187"/>
      <c r="P560" s="187"/>
      <c r="Q560" s="187"/>
      <c r="R560" s="187"/>
      <c r="S560" s="187"/>
      <c r="T560" s="188"/>
      <c r="AT560" s="182" t="s">
        <v>472</v>
      </c>
      <c r="AU560" s="182" t="s">
        <v>86</v>
      </c>
      <c r="AV560" s="13" t="s">
        <v>88</v>
      </c>
      <c r="AW560" s="13" t="s">
        <v>35</v>
      </c>
      <c r="AX560" s="13" t="s">
        <v>78</v>
      </c>
      <c r="AY560" s="182" t="s">
        <v>127</v>
      </c>
    </row>
    <row r="561" spans="1:65" s="13" customFormat="1">
      <c r="B561" s="181"/>
      <c r="D561" s="160" t="s">
        <v>472</v>
      </c>
      <c r="E561" s="182" t="s">
        <v>1</v>
      </c>
      <c r="F561" s="183" t="s">
        <v>1614</v>
      </c>
      <c r="H561" s="184">
        <v>822.33500000000004</v>
      </c>
      <c r="I561" s="185"/>
      <c r="L561" s="181"/>
      <c r="M561" s="186"/>
      <c r="N561" s="187"/>
      <c r="O561" s="187"/>
      <c r="P561" s="187"/>
      <c r="Q561" s="187"/>
      <c r="R561" s="187"/>
      <c r="S561" s="187"/>
      <c r="T561" s="188"/>
      <c r="AT561" s="182" t="s">
        <v>472</v>
      </c>
      <c r="AU561" s="182" t="s">
        <v>86</v>
      </c>
      <c r="AV561" s="13" t="s">
        <v>88</v>
      </c>
      <c r="AW561" s="13" t="s">
        <v>35</v>
      </c>
      <c r="AX561" s="13" t="s">
        <v>78</v>
      </c>
      <c r="AY561" s="182" t="s">
        <v>127</v>
      </c>
    </row>
    <row r="562" spans="1:65" s="14" customFormat="1">
      <c r="B562" s="189"/>
      <c r="D562" s="160" t="s">
        <v>472</v>
      </c>
      <c r="E562" s="190" t="s">
        <v>1</v>
      </c>
      <c r="F562" s="191" t="s">
        <v>477</v>
      </c>
      <c r="H562" s="192">
        <v>822.58500000000004</v>
      </c>
      <c r="I562" s="193"/>
      <c r="L562" s="189"/>
      <c r="M562" s="194"/>
      <c r="N562" s="195"/>
      <c r="O562" s="195"/>
      <c r="P562" s="195"/>
      <c r="Q562" s="195"/>
      <c r="R562" s="195"/>
      <c r="S562" s="195"/>
      <c r="T562" s="196"/>
      <c r="AT562" s="190" t="s">
        <v>472</v>
      </c>
      <c r="AU562" s="190" t="s">
        <v>86</v>
      </c>
      <c r="AV562" s="14" t="s">
        <v>134</v>
      </c>
      <c r="AW562" s="14" t="s">
        <v>35</v>
      </c>
      <c r="AX562" s="14" t="s">
        <v>86</v>
      </c>
      <c r="AY562" s="190" t="s">
        <v>127</v>
      </c>
    </row>
    <row r="563" spans="1:65" s="2" customFormat="1" ht="62.65" customHeight="1">
      <c r="A563" s="33"/>
      <c r="B563" s="145"/>
      <c r="C563" s="146" t="s">
        <v>954</v>
      </c>
      <c r="D563" s="146" t="s">
        <v>130</v>
      </c>
      <c r="E563" s="147" t="s">
        <v>1146</v>
      </c>
      <c r="F563" s="148" t="s">
        <v>1147</v>
      </c>
      <c r="G563" s="149" t="s">
        <v>499</v>
      </c>
      <c r="H563" s="150">
        <v>177.46899999999999</v>
      </c>
      <c r="I563" s="151"/>
      <c r="J563" s="152">
        <f>ROUND(I563*H563,2)</f>
        <v>0</v>
      </c>
      <c r="K563" s="153"/>
      <c r="L563" s="34"/>
      <c r="M563" s="154" t="s">
        <v>1</v>
      </c>
      <c r="N563" s="155" t="s">
        <v>43</v>
      </c>
      <c r="O563" s="59"/>
      <c r="P563" s="156">
        <f>O563*H563</f>
        <v>0</v>
      </c>
      <c r="Q563" s="156">
        <v>0</v>
      </c>
      <c r="R563" s="156">
        <f>Q563*H563</f>
        <v>0</v>
      </c>
      <c r="S563" s="156">
        <v>0</v>
      </c>
      <c r="T563" s="157">
        <f>S563*H563</f>
        <v>0</v>
      </c>
      <c r="U563" s="33"/>
      <c r="V563" s="33"/>
      <c r="W563" s="33"/>
      <c r="X563" s="33"/>
      <c r="Y563" s="33"/>
      <c r="Z563" s="33"/>
      <c r="AA563" s="33"/>
      <c r="AB563" s="33"/>
      <c r="AC563" s="33"/>
      <c r="AD563" s="33"/>
      <c r="AE563" s="33"/>
      <c r="AR563" s="158" t="s">
        <v>168</v>
      </c>
      <c r="AT563" s="158" t="s">
        <v>130</v>
      </c>
      <c r="AU563" s="158" t="s">
        <v>86</v>
      </c>
      <c r="AY563" s="18" t="s">
        <v>127</v>
      </c>
      <c r="BE563" s="159">
        <f>IF(N563="základní",J563,0)</f>
        <v>0</v>
      </c>
      <c r="BF563" s="159">
        <f>IF(N563="snížená",J563,0)</f>
        <v>0</v>
      </c>
      <c r="BG563" s="159">
        <f>IF(N563="zákl. přenesená",J563,0)</f>
        <v>0</v>
      </c>
      <c r="BH563" s="159">
        <f>IF(N563="sníž. přenesená",J563,0)</f>
        <v>0</v>
      </c>
      <c r="BI563" s="159">
        <f>IF(N563="nulová",J563,0)</f>
        <v>0</v>
      </c>
      <c r="BJ563" s="18" t="s">
        <v>86</v>
      </c>
      <c r="BK563" s="159">
        <f>ROUND(I563*H563,2)</f>
        <v>0</v>
      </c>
      <c r="BL563" s="18" t="s">
        <v>168</v>
      </c>
      <c r="BM563" s="158" t="s">
        <v>1615</v>
      </c>
    </row>
    <row r="564" spans="1:65" s="2" customFormat="1" ht="39">
      <c r="A564" s="33"/>
      <c r="B564" s="34"/>
      <c r="C564" s="33"/>
      <c r="D564" s="160" t="s">
        <v>136</v>
      </c>
      <c r="E564" s="33"/>
      <c r="F564" s="161" t="s">
        <v>1149</v>
      </c>
      <c r="G564" s="33"/>
      <c r="H564" s="33"/>
      <c r="I564" s="162"/>
      <c r="J564" s="33"/>
      <c r="K564" s="33"/>
      <c r="L564" s="34"/>
      <c r="M564" s="163"/>
      <c r="N564" s="164"/>
      <c r="O564" s="59"/>
      <c r="P564" s="59"/>
      <c r="Q564" s="59"/>
      <c r="R564" s="59"/>
      <c r="S564" s="59"/>
      <c r="T564" s="60"/>
      <c r="U564" s="33"/>
      <c r="V564" s="33"/>
      <c r="W564" s="33"/>
      <c r="X564" s="33"/>
      <c r="Y564" s="33"/>
      <c r="Z564" s="33"/>
      <c r="AA564" s="33"/>
      <c r="AB564" s="33"/>
      <c r="AC564" s="33"/>
      <c r="AD564" s="33"/>
      <c r="AE564" s="33"/>
      <c r="AT564" s="18" t="s">
        <v>136</v>
      </c>
      <c r="AU564" s="18" t="s">
        <v>86</v>
      </c>
    </row>
    <row r="565" spans="1:65" s="2" customFormat="1" ht="19.5">
      <c r="A565" s="33"/>
      <c r="B565" s="34"/>
      <c r="C565" s="33"/>
      <c r="D565" s="160" t="s">
        <v>470</v>
      </c>
      <c r="E565" s="33"/>
      <c r="F565" s="180" t="s">
        <v>1127</v>
      </c>
      <c r="G565" s="33"/>
      <c r="H565" s="33"/>
      <c r="I565" s="162"/>
      <c r="J565" s="33"/>
      <c r="K565" s="33"/>
      <c r="L565" s="34"/>
      <c r="M565" s="163"/>
      <c r="N565" s="164"/>
      <c r="O565" s="59"/>
      <c r="P565" s="59"/>
      <c r="Q565" s="59"/>
      <c r="R565" s="59"/>
      <c r="S565" s="59"/>
      <c r="T565" s="60"/>
      <c r="U565" s="33"/>
      <c r="V565" s="33"/>
      <c r="W565" s="33"/>
      <c r="X565" s="33"/>
      <c r="Y565" s="33"/>
      <c r="Z565" s="33"/>
      <c r="AA565" s="33"/>
      <c r="AB565" s="33"/>
      <c r="AC565" s="33"/>
      <c r="AD565" s="33"/>
      <c r="AE565" s="33"/>
      <c r="AT565" s="18" t="s">
        <v>470</v>
      </c>
      <c r="AU565" s="18" t="s">
        <v>86</v>
      </c>
    </row>
    <row r="566" spans="1:65" s="13" customFormat="1">
      <c r="B566" s="181"/>
      <c r="D566" s="160" t="s">
        <v>472</v>
      </c>
      <c r="E566" s="182" t="s">
        <v>1</v>
      </c>
      <c r="F566" s="183" t="s">
        <v>1593</v>
      </c>
      <c r="H566" s="184">
        <v>37.613999999999997</v>
      </c>
      <c r="I566" s="185"/>
      <c r="L566" s="181"/>
      <c r="M566" s="186"/>
      <c r="N566" s="187"/>
      <c r="O566" s="187"/>
      <c r="P566" s="187"/>
      <c r="Q566" s="187"/>
      <c r="R566" s="187"/>
      <c r="S566" s="187"/>
      <c r="T566" s="188"/>
      <c r="AT566" s="182" t="s">
        <v>472</v>
      </c>
      <c r="AU566" s="182" t="s">
        <v>86</v>
      </c>
      <c r="AV566" s="13" t="s">
        <v>88</v>
      </c>
      <c r="AW566" s="13" t="s">
        <v>35</v>
      </c>
      <c r="AX566" s="13" t="s">
        <v>78</v>
      </c>
      <c r="AY566" s="182" t="s">
        <v>127</v>
      </c>
    </row>
    <row r="567" spans="1:65" s="13" customFormat="1">
      <c r="B567" s="181"/>
      <c r="D567" s="160" t="s">
        <v>472</v>
      </c>
      <c r="E567" s="182" t="s">
        <v>1</v>
      </c>
      <c r="F567" s="183" t="s">
        <v>1594</v>
      </c>
      <c r="H567" s="184">
        <v>49.575000000000003</v>
      </c>
      <c r="I567" s="185"/>
      <c r="L567" s="181"/>
      <c r="M567" s="186"/>
      <c r="N567" s="187"/>
      <c r="O567" s="187"/>
      <c r="P567" s="187"/>
      <c r="Q567" s="187"/>
      <c r="R567" s="187"/>
      <c r="S567" s="187"/>
      <c r="T567" s="188"/>
      <c r="AT567" s="182" t="s">
        <v>472</v>
      </c>
      <c r="AU567" s="182" t="s">
        <v>86</v>
      </c>
      <c r="AV567" s="13" t="s">
        <v>88</v>
      </c>
      <c r="AW567" s="13" t="s">
        <v>35</v>
      </c>
      <c r="AX567" s="13" t="s">
        <v>78</v>
      </c>
      <c r="AY567" s="182" t="s">
        <v>127</v>
      </c>
    </row>
    <row r="568" spans="1:65" s="13" customFormat="1">
      <c r="B568" s="181"/>
      <c r="D568" s="160" t="s">
        <v>472</v>
      </c>
      <c r="E568" s="182" t="s">
        <v>1</v>
      </c>
      <c r="F568" s="183" t="s">
        <v>1595</v>
      </c>
      <c r="H568" s="184">
        <v>14.994999999999999</v>
      </c>
      <c r="I568" s="185"/>
      <c r="L568" s="181"/>
      <c r="M568" s="186"/>
      <c r="N568" s="187"/>
      <c r="O568" s="187"/>
      <c r="P568" s="187"/>
      <c r="Q568" s="187"/>
      <c r="R568" s="187"/>
      <c r="S568" s="187"/>
      <c r="T568" s="188"/>
      <c r="AT568" s="182" t="s">
        <v>472</v>
      </c>
      <c r="AU568" s="182" t="s">
        <v>86</v>
      </c>
      <c r="AV568" s="13" t="s">
        <v>88</v>
      </c>
      <c r="AW568" s="13" t="s">
        <v>35</v>
      </c>
      <c r="AX568" s="13" t="s">
        <v>78</v>
      </c>
      <c r="AY568" s="182" t="s">
        <v>127</v>
      </c>
    </row>
    <row r="569" spans="1:65" s="13" customFormat="1">
      <c r="B569" s="181"/>
      <c r="D569" s="160" t="s">
        <v>472</v>
      </c>
      <c r="E569" s="182" t="s">
        <v>1</v>
      </c>
      <c r="F569" s="183" t="s">
        <v>1616</v>
      </c>
      <c r="H569" s="184">
        <v>2.5680000000000001</v>
      </c>
      <c r="I569" s="185"/>
      <c r="L569" s="181"/>
      <c r="M569" s="186"/>
      <c r="N569" s="187"/>
      <c r="O569" s="187"/>
      <c r="P569" s="187"/>
      <c r="Q569" s="187"/>
      <c r="R569" s="187"/>
      <c r="S569" s="187"/>
      <c r="T569" s="188"/>
      <c r="AT569" s="182" t="s">
        <v>472</v>
      </c>
      <c r="AU569" s="182" t="s">
        <v>86</v>
      </c>
      <c r="AV569" s="13" t="s">
        <v>88</v>
      </c>
      <c r="AW569" s="13" t="s">
        <v>35</v>
      </c>
      <c r="AX569" s="13" t="s">
        <v>78</v>
      </c>
      <c r="AY569" s="182" t="s">
        <v>127</v>
      </c>
    </row>
    <row r="570" spans="1:65" s="13" customFormat="1">
      <c r="B570" s="181"/>
      <c r="D570" s="160" t="s">
        <v>472</v>
      </c>
      <c r="E570" s="182" t="s">
        <v>1</v>
      </c>
      <c r="F570" s="183" t="s">
        <v>1617</v>
      </c>
      <c r="H570" s="184">
        <v>2.16</v>
      </c>
      <c r="I570" s="185"/>
      <c r="L570" s="181"/>
      <c r="M570" s="186"/>
      <c r="N570" s="187"/>
      <c r="O570" s="187"/>
      <c r="P570" s="187"/>
      <c r="Q570" s="187"/>
      <c r="R570" s="187"/>
      <c r="S570" s="187"/>
      <c r="T570" s="188"/>
      <c r="AT570" s="182" t="s">
        <v>472</v>
      </c>
      <c r="AU570" s="182" t="s">
        <v>86</v>
      </c>
      <c r="AV570" s="13" t="s">
        <v>88</v>
      </c>
      <c r="AW570" s="13" t="s">
        <v>35</v>
      </c>
      <c r="AX570" s="13" t="s">
        <v>78</v>
      </c>
      <c r="AY570" s="182" t="s">
        <v>127</v>
      </c>
    </row>
    <row r="571" spans="1:65" s="15" customFormat="1">
      <c r="B571" s="197"/>
      <c r="D571" s="160" t="s">
        <v>472</v>
      </c>
      <c r="E571" s="198" t="s">
        <v>1</v>
      </c>
      <c r="F571" s="199" t="s">
        <v>1150</v>
      </c>
      <c r="H571" s="198" t="s">
        <v>1</v>
      </c>
      <c r="I571" s="200"/>
      <c r="L571" s="197"/>
      <c r="M571" s="201"/>
      <c r="N571" s="202"/>
      <c r="O571" s="202"/>
      <c r="P571" s="202"/>
      <c r="Q571" s="202"/>
      <c r="R571" s="202"/>
      <c r="S571" s="202"/>
      <c r="T571" s="203"/>
      <c r="AT571" s="198" t="s">
        <v>472</v>
      </c>
      <c r="AU571" s="198" t="s">
        <v>86</v>
      </c>
      <c r="AV571" s="15" t="s">
        <v>86</v>
      </c>
      <c r="AW571" s="15" t="s">
        <v>35</v>
      </c>
      <c r="AX571" s="15" t="s">
        <v>78</v>
      </c>
      <c r="AY571" s="198" t="s">
        <v>127</v>
      </c>
    </row>
    <row r="572" spans="1:65" s="13" customFormat="1">
      <c r="B572" s="181"/>
      <c r="D572" s="160" t="s">
        <v>472</v>
      </c>
      <c r="E572" s="182" t="s">
        <v>1</v>
      </c>
      <c r="F572" s="183" t="s">
        <v>1618</v>
      </c>
      <c r="H572" s="184">
        <v>53.01</v>
      </c>
      <c r="I572" s="185"/>
      <c r="L572" s="181"/>
      <c r="M572" s="186"/>
      <c r="N572" s="187"/>
      <c r="O572" s="187"/>
      <c r="P572" s="187"/>
      <c r="Q572" s="187"/>
      <c r="R572" s="187"/>
      <c r="S572" s="187"/>
      <c r="T572" s="188"/>
      <c r="AT572" s="182" t="s">
        <v>472</v>
      </c>
      <c r="AU572" s="182" t="s">
        <v>86</v>
      </c>
      <c r="AV572" s="13" t="s">
        <v>88</v>
      </c>
      <c r="AW572" s="13" t="s">
        <v>35</v>
      </c>
      <c r="AX572" s="13" t="s">
        <v>78</v>
      </c>
      <c r="AY572" s="182" t="s">
        <v>127</v>
      </c>
    </row>
    <row r="573" spans="1:65" s="13" customFormat="1">
      <c r="B573" s="181"/>
      <c r="D573" s="160" t="s">
        <v>472</v>
      </c>
      <c r="E573" s="182" t="s">
        <v>1</v>
      </c>
      <c r="F573" s="183" t="s">
        <v>1619</v>
      </c>
      <c r="H573" s="184">
        <v>16.498000000000001</v>
      </c>
      <c r="I573" s="185"/>
      <c r="L573" s="181"/>
      <c r="M573" s="186"/>
      <c r="N573" s="187"/>
      <c r="O573" s="187"/>
      <c r="P573" s="187"/>
      <c r="Q573" s="187"/>
      <c r="R573" s="187"/>
      <c r="S573" s="187"/>
      <c r="T573" s="188"/>
      <c r="AT573" s="182" t="s">
        <v>472</v>
      </c>
      <c r="AU573" s="182" t="s">
        <v>86</v>
      </c>
      <c r="AV573" s="13" t="s">
        <v>88</v>
      </c>
      <c r="AW573" s="13" t="s">
        <v>35</v>
      </c>
      <c r="AX573" s="13" t="s">
        <v>78</v>
      </c>
      <c r="AY573" s="182" t="s">
        <v>127</v>
      </c>
    </row>
    <row r="574" spans="1:65" s="13" customFormat="1">
      <c r="B574" s="181"/>
      <c r="D574" s="160" t="s">
        <v>472</v>
      </c>
      <c r="E574" s="182" t="s">
        <v>1</v>
      </c>
      <c r="F574" s="183" t="s">
        <v>1620</v>
      </c>
      <c r="H574" s="184">
        <v>1.0489999999999999</v>
      </c>
      <c r="I574" s="185"/>
      <c r="L574" s="181"/>
      <c r="M574" s="186"/>
      <c r="N574" s="187"/>
      <c r="O574" s="187"/>
      <c r="P574" s="187"/>
      <c r="Q574" s="187"/>
      <c r="R574" s="187"/>
      <c r="S574" s="187"/>
      <c r="T574" s="188"/>
      <c r="AT574" s="182" t="s">
        <v>472</v>
      </c>
      <c r="AU574" s="182" t="s">
        <v>86</v>
      </c>
      <c r="AV574" s="13" t="s">
        <v>88</v>
      </c>
      <c r="AW574" s="13" t="s">
        <v>35</v>
      </c>
      <c r="AX574" s="13" t="s">
        <v>78</v>
      </c>
      <c r="AY574" s="182" t="s">
        <v>127</v>
      </c>
    </row>
    <row r="575" spans="1:65" s="14" customFormat="1">
      <c r="B575" s="189"/>
      <c r="D575" s="160" t="s">
        <v>472</v>
      </c>
      <c r="E575" s="190" t="s">
        <v>1</v>
      </c>
      <c r="F575" s="191" t="s">
        <v>477</v>
      </c>
      <c r="H575" s="192">
        <v>177.46899999999999</v>
      </c>
      <c r="I575" s="193"/>
      <c r="L575" s="189"/>
      <c r="M575" s="194"/>
      <c r="N575" s="195"/>
      <c r="O575" s="195"/>
      <c r="P575" s="195"/>
      <c r="Q575" s="195"/>
      <c r="R575" s="195"/>
      <c r="S575" s="195"/>
      <c r="T575" s="196"/>
      <c r="AT575" s="190" t="s">
        <v>472</v>
      </c>
      <c r="AU575" s="190" t="s">
        <v>86</v>
      </c>
      <c r="AV575" s="14" t="s">
        <v>134</v>
      </c>
      <c r="AW575" s="14" t="s">
        <v>35</v>
      </c>
      <c r="AX575" s="14" t="s">
        <v>86</v>
      </c>
      <c r="AY575" s="190" t="s">
        <v>127</v>
      </c>
    </row>
    <row r="576" spans="1:65" s="2" customFormat="1" ht="62.65" customHeight="1">
      <c r="A576" s="33"/>
      <c r="B576" s="145"/>
      <c r="C576" s="146" t="s">
        <v>959</v>
      </c>
      <c r="D576" s="146" t="s">
        <v>130</v>
      </c>
      <c r="E576" s="147" t="s">
        <v>1162</v>
      </c>
      <c r="F576" s="148" t="s">
        <v>1163</v>
      </c>
      <c r="G576" s="149" t="s">
        <v>499</v>
      </c>
      <c r="H576" s="150">
        <v>49.947000000000003</v>
      </c>
      <c r="I576" s="151"/>
      <c r="J576" s="152">
        <f>ROUND(I576*H576,2)</f>
        <v>0</v>
      </c>
      <c r="K576" s="153"/>
      <c r="L576" s="34"/>
      <c r="M576" s="154" t="s">
        <v>1</v>
      </c>
      <c r="N576" s="155" t="s">
        <v>43</v>
      </c>
      <c r="O576" s="59"/>
      <c r="P576" s="156">
        <f>O576*H576</f>
        <v>0</v>
      </c>
      <c r="Q576" s="156">
        <v>0</v>
      </c>
      <c r="R576" s="156">
        <f>Q576*H576</f>
        <v>0</v>
      </c>
      <c r="S576" s="156">
        <v>0</v>
      </c>
      <c r="T576" s="157">
        <f>S576*H576</f>
        <v>0</v>
      </c>
      <c r="U576" s="33"/>
      <c r="V576" s="33"/>
      <c r="W576" s="33"/>
      <c r="X576" s="33"/>
      <c r="Y576" s="33"/>
      <c r="Z576" s="33"/>
      <c r="AA576" s="33"/>
      <c r="AB576" s="33"/>
      <c r="AC576" s="33"/>
      <c r="AD576" s="33"/>
      <c r="AE576" s="33"/>
      <c r="AR576" s="158" t="s">
        <v>168</v>
      </c>
      <c r="AT576" s="158" t="s">
        <v>130</v>
      </c>
      <c r="AU576" s="158" t="s">
        <v>86</v>
      </c>
      <c r="AY576" s="18" t="s">
        <v>127</v>
      </c>
      <c r="BE576" s="159">
        <f>IF(N576="základní",J576,0)</f>
        <v>0</v>
      </c>
      <c r="BF576" s="159">
        <f>IF(N576="snížená",J576,0)</f>
        <v>0</v>
      </c>
      <c r="BG576" s="159">
        <f>IF(N576="zákl. přenesená",J576,0)</f>
        <v>0</v>
      </c>
      <c r="BH576" s="159">
        <f>IF(N576="sníž. přenesená",J576,0)</f>
        <v>0</v>
      </c>
      <c r="BI576" s="159">
        <f>IF(N576="nulová",J576,0)</f>
        <v>0</v>
      </c>
      <c r="BJ576" s="18" t="s">
        <v>86</v>
      </c>
      <c r="BK576" s="159">
        <f>ROUND(I576*H576,2)</f>
        <v>0</v>
      </c>
      <c r="BL576" s="18" t="s">
        <v>168</v>
      </c>
      <c r="BM576" s="158" t="s">
        <v>1621</v>
      </c>
    </row>
    <row r="577" spans="1:65" s="2" customFormat="1" ht="39">
      <c r="A577" s="33"/>
      <c r="B577" s="34"/>
      <c r="C577" s="33"/>
      <c r="D577" s="160" t="s">
        <v>136</v>
      </c>
      <c r="E577" s="33"/>
      <c r="F577" s="161" t="s">
        <v>1165</v>
      </c>
      <c r="G577" s="33"/>
      <c r="H577" s="33"/>
      <c r="I577" s="162"/>
      <c r="J577" s="33"/>
      <c r="K577" s="33"/>
      <c r="L577" s="34"/>
      <c r="M577" s="163"/>
      <c r="N577" s="164"/>
      <c r="O577" s="59"/>
      <c r="P577" s="59"/>
      <c r="Q577" s="59"/>
      <c r="R577" s="59"/>
      <c r="S577" s="59"/>
      <c r="T577" s="60"/>
      <c r="U577" s="33"/>
      <c r="V577" s="33"/>
      <c r="W577" s="33"/>
      <c r="X577" s="33"/>
      <c r="Y577" s="33"/>
      <c r="Z577" s="33"/>
      <c r="AA577" s="33"/>
      <c r="AB577" s="33"/>
      <c r="AC577" s="33"/>
      <c r="AD577" s="33"/>
      <c r="AE577" s="33"/>
      <c r="AT577" s="18" t="s">
        <v>136</v>
      </c>
      <c r="AU577" s="18" t="s">
        <v>86</v>
      </c>
    </row>
    <row r="578" spans="1:65" s="2" customFormat="1" ht="19.5">
      <c r="A578" s="33"/>
      <c r="B578" s="34"/>
      <c r="C578" s="33"/>
      <c r="D578" s="160" t="s">
        <v>470</v>
      </c>
      <c r="E578" s="33"/>
      <c r="F578" s="180" t="s">
        <v>1127</v>
      </c>
      <c r="G578" s="33"/>
      <c r="H578" s="33"/>
      <c r="I578" s="162"/>
      <c r="J578" s="33"/>
      <c r="K578" s="33"/>
      <c r="L578" s="34"/>
      <c r="M578" s="163"/>
      <c r="N578" s="164"/>
      <c r="O578" s="59"/>
      <c r="P578" s="59"/>
      <c r="Q578" s="59"/>
      <c r="R578" s="59"/>
      <c r="S578" s="59"/>
      <c r="T578" s="60"/>
      <c r="U578" s="33"/>
      <c r="V578" s="33"/>
      <c r="W578" s="33"/>
      <c r="X578" s="33"/>
      <c r="Y578" s="33"/>
      <c r="Z578" s="33"/>
      <c r="AA578" s="33"/>
      <c r="AB578" s="33"/>
      <c r="AC578" s="33"/>
      <c r="AD578" s="33"/>
      <c r="AE578" s="33"/>
      <c r="AT578" s="18" t="s">
        <v>470</v>
      </c>
      <c r="AU578" s="18" t="s">
        <v>86</v>
      </c>
    </row>
    <row r="579" spans="1:65" s="13" customFormat="1">
      <c r="B579" s="181"/>
      <c r="D579" s="160" t="s">
        <v>472</v>
      </c>
      <c r="E579" s="182" t="s">
        <v>1</v>
      </c>
      <c r="F579" s="183" t="s">
        <v>1622</v>
      </c>
      <c r="H579" s="184">
        <v>48.942</v>
      </c>
      <c r="I579" s="185"/>
      <c r="L579" s="181"/>
      <c r="M579" s="186"/>
      <c r="N579" s="187"/>
      <c r="O579" s="187"/>
      <c r="P579" s="187"/>
      <c r="Q579" s="187"/>
      <c r="R579" s="187"/>
      <c r="S579" s="187"/>
      <c r="T579" s="188"/>
      <c r="AT579" s="182" t="s">
        <v>472</v>
      </c>
      <c r="AU579" s="182" t="s">
        <v>86</v>
      </c>
      <c r="AV579" s="13" t="s">
        <v>88</v>
      </c>
      <c r="AW579" s="13" t="s">
        <v>35</v>
      </c>
      <c r="AX579" s="13" t="s">
        <v>78</v>
      </c>
      <c r="AY579" s="182" t="s">
        <v>127</v>
      </c>
    </row>
    <row r="580" spans="1:65" s="13" customFormat="1">
      <c r="B580" s="181"/>
      <c r="D580" s="160" t="s">
        <v>472</v>
      </c>
      <c r="E580" s="182" t="s">
        <v>1</v>
      </c>
      <c r="F580" s="183" t="s">
        <v>1623</v>
      </c>
      <c r="H580" s="184">
        <v>0.154</v>
      </c>
      <c r="I580" s="185"/>
      <c r="L580" s="181"/>
      <c r="M580" s="186"/>
      <c r="N580" s="187"/>
      <c r="O580" s="187"/>
      <c r="P580" s="187"/>
      <c r="Q580" s="187"/>
      <c r="R580" s="187"/>
      <c r="S580" s="187"/>
      <c r="T580" s="188"/>
      <c r="AT580" s="182" t="s">
        <v>472</v>
      </c>
      <c r="AU580" s="182" t="s">
        <v>86</v>
      </c>
      <c r="AV580" s="13" t="s">
        <v>88</v>
      </c>
      <c r="AW580" s="13" t="s">
        <v>35</v>
      </c>
      <c r="AX580" s="13" t="s">
        <v>78</v>
      </c>
      <c r="AY580" s="182" t="s">
        <v>127</v>
      </c>
    </row>
    <row r="581" spans="1:65" s="13" customFormat="1">
      <c r="B581" s="181"/>
      <c r="D581" s="160" t="s">
        <v>472</v>
      </c>
      <c r="E581" s="182" t="s">
        <v>1</v>
      </c>
      <c r="F581" s="183" t="s">
        <v>1624</v>
      </c>
      <c r="H581" s="184">
        <v>4.0000000000000001E-3</v>
      </c>
      <c r="I581" s="185"/>
      <c r="L581" s="181"/>
      <c r="M581" s="186"/>
      <c r="N581" s="187"/>
      <c r="O581" s="187"/>
      <c r="P581" s="187"/>
      <c r="Q581" s="187"/>
      <c r="R581" s="187"/>
      <c r="S581" s="187"/>
      <c r="T581" s="188"/>
      <c r="AT581" s="182" t="s">
        <v>472</v>
      </c>
      <c r="AU581" s="182" t="s">
        <v>86</v>
      </c>
      <c r="AV581" s="13" t="s">
        <v>88</v>
      </c>
      <c r="AW581" s="13" t="s">
        <v>35</v>
      </c>
      <c r="AX581" s="13" t="s">
        <v>78</v>
      </c>
      <c r="AY581" s="182" t="s">
        <v>127</v>
      </c>
    </row>
    <row r="582" spans="1:65" s="13" customFormat="1">
      <c r="B582" s="181"/>
      <c r="D582" s="160" t="s">
        <v>472</v>
      </c>
      <c r="E582" s="182" t="s">
        <v>1</v>
      </c>
      <c r="F582" s="183" t="s">
        <v>1170</v>
      </c>
      <c r="H582" s="184">
        <v>0.03</v>
      </c>
      <c r="I582" s="185"/>
      <c r="L582" s="181"/>
      <c r="M582" s="186"/>
      <c r="N582" s="187"/>
      <c r="O582" s="187"/>
      <c r="P582" s="187"/>
      <c r="Q582" s="187"/>
      <c r="R582" s="187"/>
      <c r="S582" s="187"/>
      <c r="T582" s="188"/>
      <c r="AT582" s="182" t="s">
        <v>472</v>
      </c>
      <c r="AU582" s="182" t="s">
        <v>86</v>
      </c>
      <c r="AV582" s="13" t="s">
        <v>88</v>
      </c>
      <c r="AW582" s="13" t="s">
        <v>35</v>
      </c>
      <c r="AX582" s="13" t="s">
        <v>78</v>
      </c>
      <c r="AY582" s="182" t="s">
        <v>127</v>
      </c>
    </row>
    <row r="583" spans="1:65" s="13" customFormat="1">
      <c r="B583" s="181"/>
      <c r="D583" s="160" t="s">
        <v>472</v>
      </c>
      <c r="E583" s="182" t="s">
        <v>1</v>
      </c>
      <c r="F583" s="183" t="s">
        <v>1625</v>
      </c>
      <c r="H583" s="184">
        <v>0.81200000000000006</v>
      </c>
      <c r="I583" s="185"/>
      <c r="L583" s="181"/>
      <c r="M583" s="186"/>
      <c r="N583" s="187"/>
      <c r="O583" s="187"/>
      <c r="P583" s="187"/>
      <c r="Q583" s="187"/>
      <c r="R583" s="187"/>
      <c r="S583" s="187"/>
      <c r="T583" s="188"/>
      <c r="AT583" s="182" t="s">
        <v>472</v>
      </c>
      <c r="AU583" s="182" t="s">
        <v>86</v>
      </c>
      <c r="AV583" s="13" t="s">
        <v>88</v>
      </c>
      <c r="AW583" s="13" t="s">
        <v>35</v>
      </c>
      <c r="AX583" s="13" t="s">
        <v>78</v>
      </c>
      <c r="AY583" s="182" t="s">
        <v>127</v>
      </c>
    </row>
    <row r="584" spans="1:65" s="13" customFormat="1">
      <c r="B584" s="181"/>
      <c r="D584" s="160" t="s">
        <v>472</v>
      </c>
      <c r="E584" s="182" t="s">
        <v>1</v>
      </c>
      <c r="F584" s="183" t="s">
        <v>1626</v>
      </c>
      <c r="H584" s="184">
        <v>5.0000000000000001E-3</v>
      </c>
      <c r="I584" s="185"/>
      <c r="L584" s="181"/>
      <c r="M584" s="186"/>
      <c r="N584" s="187"/>
      <c r="O584" s="187"/>
      <c r="P584" s="187"/>
      <c r="Q584" s="187"/>
      <c r="R584" s="187"/>
      <c r="S584" s="187"/>
      <c r="T584" s="188"/>
      <c r="AT584" s="182" t="s">
        <v>472</v>
      </c>
      <c r="AU584" s="182" t="s">
        <v>86</v>
      </c>
      <c r="AV584" s="13" t="s">
        <v>88</v>
      </c>
      <c r="AW584" s="13" t="s">
        <v>35</v>
      </c>
      <c r="AX584" s="13" t="s">
        <v>78</v>
      </c>
      <c r="AY584" s="182" t="s">
        <v>127</v>
      </c>
    </row>
    <row r="585" spans="1:65" s="14" customFormat="1">
      <c r="B585" s="189"/>
      <c r="D585" s="160" t="s">
        <v>472</v>
      </c>
      <c r="E585" s="190" t="s">
        <v>1</v>
      </c>
      <c r="F585" s="191" t="s">
        <v>477</v>
      </c>
      <c r="H585" s="192">
        <v>49.947000000000003</v>
      </c>
      <c r="I585" s="193"/>
      <c r="L585" s="189"/>
      <c r="M585" s="194"/>
      <c r="N585" s="195"/>
      <c r="O585" s="195"/>
      <c r="P585" s="195"/>
      <c r="Q585" s="195"/>
      <c r="R585" s="195"/>
      <c r="S585" s="195"/>
      <c r="T585" s="196"/>
      <c r="AT585" s="190" t="s">
        <v>472</v>
      </c>
      <c r="AU585" s="190" t="s">
        <v>86</v>
      </c>
      <c r="AV585" s="14" t="s">
        <v>134</v>
      </c>
      <c r="AW585" s="14" t="s">
        <v>35</v>
      </c>
      <c r="AX585" s="14" t="s">
        <v>86</v>
      </c>
      <c r="AY585" s="190" t="s">
        <v>127</v>
      </c>
    </row>
    <row r="586" spans="1:65" s="2" customFormat="1" ht="62.65" customHeight="1">
      <c r="A586" s="33"/>
      <c r="B586" s="145"/>
      <c r="C586" s="146" t="s">
        <v>965</v>
      </c>
      <c r="D586" s="146" t="s">
        <v>130</v>
      </c>
      <c r="E586" s="147" t="s">
        <v>1172</v>
      </c>
      <c r="F586" s="148" t="s">
        <v>1173</v>
      </c>
      <c r="G586" s="149" t="s">
        <v>499</v>
      </c>
      <c r="H586" s="150">
        <v>38.51</v>
      </c>
      <c r="I586" s="151"/>
      <c r="J586" s="152">
        <f>ROUND(I586*H586,2)</f>
        <v>0</v>
      </c>
      <c r="K586" s="153"/>
      <c r="L586" s="34"/>
      <c r="M586" s="154" t="s">
        <v>1</v>
      </c>
      <c r="N586" s="155" t="s">
        <v>43</v>
      </c>
      <c r="O586" s="59"/>
      <c r="P586" s="156">
        <f>O586*H586</f>
        <v>0</v>
      </c>
      <c r="Q586" s="156">
        <v>0</v>
      </c>
      <c r="R586" s="156">
        <f>Q586*H586</f>
        <v>0</v>
      </c>
      <c r="S586" s="156">
        <v>0</v>
      </c>
      <c r="T586" s="157">
        <f>S586*H586</f>
        <v>0</v>
      </c>
      <c r="U586" s="33"/>
      <c r="V586" s="33"/>
      <c r="W586" s="33"/>
      <c r="X586" s="33"/>
      <c r="Y586" s="33"/>
      <c r="Z586" s="33"/>
      <c r="AA586" s="33"/>
      <c r="AB586" s="33"/>
      <c r="AC586" s="33"/>
      <c r="AD586" s="33"/>
      <c r="AE586" s="33"/>
      <c r="AR586" s="158" t="s">
        <v>168</v>
      </c>
      <c r="AT586" s="158" t="s">
        <v>130</v>
      </c>
      <c r="AU586" s="158" t="s">
        <v>86</v>
      </c>
      <c r="AY586" s="18" t="s">
        <v>127</v>
      </c>
      <c r="BE586" s="159">
        <f>IF(N586="základní",J586,0)</f>
        <v>0</v>
      </c>
      <c r="BF586" s="159">
        <f>IF(N586="snížená",J586,0)</f>
        <v>0</v>
      </c>
      <c r="BG586" s="159">
        <f>IF(N586="zákl. přenesená",J586,0)</f>
        <v>0</v>
      </c>
      <c r="BH586" s="159">
        <f>IF(N586="sníž. přenesená",J586,0)</f>
        <v>0</v>
      </c>
      <c r="BI586" s="159">
        <f>IF(N586="nulová",J586,0)</f>
        <v>0</v>
      </c>
      <c r="BJ586" s="18" t="s">
        <v>86</v>
      </c>
      <c r="BK586" s="159">
        <f>ROUND(I586*H586,2)</f>
        <v>0</v>
      </c>
      <c r="BL586" s="18" t="s">
        <v>168</v>
      </c>
      <c r="BM586" s="158" t="s">
        <v>1627</v>
      </c>
    </row>
    <row r="587" spans="1:65" s="2" customFormat="1" ht="39">
      <c r="A587" s="33"/>
      <c r="B587" s="34"/>
      <c r="C587" s="33"/>
      <c r="D587" s="160" t="s">
        <v>136</v>
      </c>
      <c r="E587" s="33"/>
      <c r="F587" s="161" t="s">
        <v>1175</v>
      </c>
      <c r="G587" s="33"/>
      <c r="H587" s="33"/>
      <c r="I587" s="162"/>
      <c r="J587" s="33"/>
      <c r="K587" s="33"/>
      <c r="L587" s="34"/>
      <c r="M587" s="163"/>
      <c r="N587" s="164"/>
      <c r="O587" s="59"/>
      <c r="P587" s="59"/>
      <c r="Q587" s="59"/>
      <c r="R587" s="59"/>
      <c r="S587" s="59"/>
      <c r="T587" s="60"/>
      <c r="U587" s="33"/>
      <c r="V587" s="33"/>
      <c r="W587" s="33"/>
      <c r="X587" s="33"/>
      <c r="Y587" s="33"/>
      <c r="Z587" s="33"/>
      <c r="AA587" s="33"/>
      <c r="AB587" s="33"/>
      <c r="AC587" s="33"/>
      <c r="AD587" s="33"/>
      <c r="AE587" s="33"/>
      <c r="AT587" s="18" t="s">
        <v>136</v>
      </c>
      <c r="AU587" s="18" t="s">
        <v>86</v>
      </c>
    </row>
    <row r="588" spans="1:65" s="2" customFormat="1" ht="19.5">
      <c r="A588" s="33"/>
      <c r="B588" s="34"/>
      <c r="C588" s="33"/>
      <c r="D588" s="160" t="s">
        <v>470</v>
      </c>
      <c r="E588" s="33"/>
      <c r="F588" s="180" t="s">
        <v>1127</v>
      </c>
      <c r="G588" s="33"/>
      <c r="H588" s="33"/>
      <c r="I588" s="162"/>
      <c r="J588" s="33"/>
      <c r="K588" s="33"/>
      <c r="L588" s="34"/>
      <c r="M588" s="163"/>
      <c r="N588" s="164"/>
      <c r="O588" s="59"/>
      <c r="P588" s="59"/>
      <c r="Q588" s="59"/>
      <c r="R588" s="59"/>
      <c r="S588" s="59"/>
      <c r="T588" s="60"/>
      <c r="U588" s="33"/>
      <c r="V588" s="33"/>
      <c r="W588" s="33"/>
      <c r="X588" s="33"/>
      <c r="Y588" s="33"/>
      <c r="Z588" s="33"/>
      <c r="AA588" s="33"/>
      <c r="AB588" s="33"/>
      <c r="AC588" s="33"/>
      <c r="AD588" s="33"/>
      <c r="AE588" s="33"/>
      <c r="AT588" s="18" t="s">
        <v>470</v>
      </c>
      <c r="AU588" s="18" t="s">
        <v>86</v>
      </c>
    </row>
    <row r="589" spans="1:65" s="13" customFormat="1">
      <c r="B589" s="181"/>
      <c r="D589" s="160" t="s">
        <v>472</v>
      </c>
      <c r="E589" s="182" t="s">
        <v>1</v>
      </c>
      <c r="F589" s="183" t="s">
        <v>1628</v>
      </c>
      <c r="H589" s="184">
        <v>27.032</v>
      </c>
      <c r="I589" s="185"/>
      <c r="L589" s="181"/>
      <c r="M589" s="186"/>
      <c r="N589" s="187"/>
      <c r="O589" s="187"/>
      <c r="P589" s="187"/>
      <c r="Q589" s="187"/>
      <c r="R589" s="187"/>
      <c r="S589" s="187"/>
      <c r="T589" s="188"/>
      <c r="AT589" s="182" t="s">
        <v>472</v>
      </c>
      <c r="AU589" s="182" t="s">
        <v>86</v>
      </c>
      <c r="AV589" s="13" t="s">
        <v>88</v>
      </c>
      <c r="AW589" s="13" t="s">
        <v>35</v>
      </c>
      <c r="AX589" s="13" t="s">
        <v>78</v>
      </c>
      <c r="AY589" s="182" t="s">
        <v>127</v>
      </c>
    </row>
    <row r="590" spans="1:65" s="13" customFormat="1">
      <c r="B590" s="181"/>
      <c r="D590" s="160" t="s">
        <v>472</v>
      </c>
      <c r="E590" s="182" t="s">
        <v>1</v>
      </c>
      <c r="F590" s="183" t="s">
        <v>1629</v>
      </c>
      <c r="H590" s="184">
        <v>1.3440000000000001</v>
      </c>
      <c r="I590" s="185"/>
      <c r="L590" s="181"/>
      <c r="M590" s="186"/>
      <c r="N590" s="187"/>
      <c r="O590" s="187"/>
      <c r="P590" s="187"/>
      <c r="Q590" s="187"/>
      <c r="R590" s="187"/>
      <c r="S590" s="187"/>
      <c r="T590" s="188"/>
      <c r="AT590" s="182" t="s">
        <v>472</v>
      </c>
      <c r="AU590" s="182" t="s">
        <v>86</v>
      </c>
      <c r="AV590" s="13" t="s">
        <v>88</v>
      </c>
      <c r="AW590" s="13" t="s">
        <v>35</v>
      </c>
      <c r="AX590" s="13" t="s">
        <v>78</v>
      </c>
      <c r="AY590" s="182" t="s">
        <v>127</v>
      </c>
    </row>
    <row r="591" spans="1:65" s="13" customFormat="1">
      <c r="B591" s="181"/>
      <c r="D591" s="160" t="s">
        <v>472</v>
      </c>
      <c r="E591" s="182" t="s">
        <v>1</v>
      </c>
      <c r="F591" s="183" t="s">
        <v>1630</v>
      </c>
      <c r="H591" s="184">
        <v>2.8159999999999998</v>
      </c>
      <c r="I591" s="185"/>
      <c r="L591" s="181"/>
      <c r="M591" s="186"/>
      <c r="N591" s="187"/>
      <c r="O591" s="187"/>
      <c r="P591" s="187"/>
      <c r="Q591" s="187"/>
      <c r="R591" s="187"/>
      <c r="S591" s="187"/>
      <c r="T591" s="188"/>
      <c r="AT591" s="182" t="s">
        <v>472</v>
      </c>
      <c r="AU591" s="182" t="s">
        <v>86</v>
      </c>
      <c r="AV591" s="13" t="s">
        <v>88</v>
      </c>
      <c r="AW591" s="13" t="s">
        <v>35</v>
      </c>
      <c r="AX591" s="13" t="s">
        <v>78</v>
      </c>
      <c r="AY591" s="182" t="s">
        <v>127</v>
      </c>
    </row>
    <row r="592" spans="1:65" s="13" customFormat="1">
      <c r="B592" s="181"/>
      <c r="D592" s="160" t="s">
        <v>472</v>
      </c>
      <c r="E592" s="182" t="s">
        <v>1</v>
      </c>
      <c r="F592" s="183" t="s">
        <v>1631</v>
      </c>
      <c r="H592" s="184">
        <v>2</v>
      </c>
      <c r="I592" s="185"/>
      <c r="L592" s="181"/>
      <c r="M592" s="186"/>
      <c r="N592" s="187"/>
      <c r="O592" s="187"/>
      <c r="P592" s="187"/>
      <c r="Q592" s="187"/>
      <c r="R592" s="187"/>
      <c r="S592" s="187"/>
      <c r="T592" s="188"/>
      <c r="AT592" s="182" t="s">
        <v>472</v>
      </c>
      <c r="AU592" s="182" t="s">
        <v>86</v>
      </c>
      <c r="AV592" s="13" t="s">
        <v>88</v>
      </c>
      <c r="AW592" s="13" t="s">
        <v>35</v>
      </c>
      <c r="AX592" s="13" t="s">
        <v>78</v>
      </c>
      <c r="AY592" s="182" t="s">
        <v>127</v>
      </c>
    </row>
    <row r="593" spans="1:65" s="13" customFormat="1">
      <c r="B593" s="181"/>
      <c r="D593" s="160" t="s">
        <v>472</v>
      </c>
      <c r="E593" s="182" t="s">
        <v>1</v>
      </c>
      <c r="F593" s="183" t="s">
        <v>1632</v>
      </c>
      <c r="H593" s="184">
        <v>0.26800000000000002</v>
      </c>
      <c r="I593" s="185"/>
      <c r="L593" s="181"/>
      <c r="M593" s="186"/>
      <c r="N593" s="187"/>
      <c r="O593" s="187"/>
      <c r="P593" s="187"/>
      <c r="Q593" s="187"/>
      <c r="R593" s="187"/>
      <c r="S593" s="187"/>
      <c r="T593" s="188"/>
      <c r="AT593" s="182" t="s">
        <v>472</v>
      </c>
      <c r="AU593" s="182" t="s">
        <v>86</v>
      </c>
      <c r="AV593" s="13" t="s">
        <v>88</v>
      </c>
      <c r="AW593" s="13" t="s">
        <v>35</v>
      </c>
      <c r="AX593" s="13" t="s">
        <v>78</v>
      </c>
      <c r="AY593" s="182" t="s">
        <v>127</v>
      </c>
    </row>
    <row r="594" spans="1:65" s="13" customFormat="1">
      <c r="B594" s="181"/>
      <c r="D594" s="160" t="s">
        <v>472</v>
      </c>
      <c r="E594" s="182" t="s">
        <v>1</v>
      </c>
      <c r="F594" s="183" t="s">
        <v>1633</v>
      </c>
      <c r="H594" s="184">
        <v>0.17799999999999999</v>
      </c>
      <c r="I594" s="185"/>
      <c r="L594" s="181"/>
      <c r="M594" s="186"/>
      <c r="N594" s="187"/>
      <c r="O594" s="187"/>
      <c r="P594" s="187"/>
      <c r="Q594" s="187"/>
      <c r="R594" s="187"/>
      <c r="S594" s="187"/>
      <c r="T594" s="188"/>
      <c r="AT594" s="182" t="s">
        <v>472</v>
      </c>
      <c r="AU594" s="182" t="s">
        <v>86</v>
      </c>
      <c r="AV594" s="13" t="s">
        <v>88</v>
      </c>
      <c r="AW594" s="13" t="s">
        <v>35</v>
      </c>
      <c r="AX594" s="13" t="s">
        <v>78</v>
      </c>
      <c r="AY594" s="182" t="s">
        <v>127</v>
      </c>
    </row>
    <row r="595" spans="1:65" s="13" customFormat="1">
      <c r="B595" s="181"/>
      <c r="D595" s="160" t="s">
        <v>472</v>
      </c>
      <c r="E595" s="182" t="s">
        <v>1</v>
      </c>
      <c r="F595" s="183" t="s">
        <v>1634</v>
      </c>
      <c r="H595" s="184">
        <v>0.69899999999999995</v>
      </c>
      <c r="I595" s="185"/>
      <c r="L595" s="181"/>
      <c r="M595" s="186"/>
      <c r="N595" s="187"/>
      <c r="O595" s="187"/>
      <c r="P595" s="187"/>
      <c r="Q595" s="187"/>
      <c r="R595" s="187"/>
      <c r="S595" s="187"/>
      <c r="T595" s="188"/>
      <c r="AT595" s="182" t="s">
        <v>472</v>
      </c>
      <c r="AU595" s="182" t="s">
        <v>86</v>
      </c>
      <c r="AV595" s="13" t="s">
        <v>88</v>
      </c>
      <c r="AW595" s="13" t="s">
        <v>35</v>
      </c>
      <c r="AX595" s="13" t="s">
        <v>78</v>
      </c>
      <c r="AY595" s="182" t="s">
        <v>127</v>
      </c>
    </row>
    <row r="596" spans="1:65" s="13" customFormat="1">
      <c r="B596" s="181"/>
      <c r="D596" s="160" t="s">
        <v>472</v>
      </c>
      <c r="E596" s="182" t="s">
        <v>1</v>
      </c>
      <c r="F596" s="183" t="s">
        <v>1635</v>
      </c>
      <c r="H596" s="184">
        <v>0.219</v>
      </c>
      <c r="I596" s="185"/>
      <c r="L596" s="181"/>
      <c r="M596" s="186"/>
      <c r="N596" s="187"/>
      <c r="O596" s="187"/>
      <c r="P596" s="187"/>
      <c r="Q596" s="187"/>
      <c r="R596" s="187"/>
      <c r="S596" s="187"/>
      <c r="T596" s="188"/>
      <c r="AT596" s="182" t="s">
        <v>472</v>
      </c>
      <c r="AU596" s="182" t="s">
        <v>86</v>
      </c>
      <c r="AV596" s="13" t="s">
        <v>88</v>
      </c>
      <c r="AW596" s="13" t="s">
        <v>35</v>
      </c>
      <c r="AX596" s="13" t="s">
        <v>78</v>
      </c>
      <c r="AY596" s="182" t="s">
        <v>127</v>
      </c>
    </row>
    <row r="597" spans="1:65" s="13" customFormat="1">
      <c r="B597" s="181"/>
      <c r="D597" s="160" t="s">
        <v>472</v>
      </c>
      <c r="E597" s="182" t="s">
        <v>1</v>
      </c>
      <c r="F597" s="183" t="s">
        <v>1636</v>
      </c>
      <c r="H597" s="184">
        <v>3.7999999999999999E-2</v>
      </c>
      <c r="I597" s="185"/>
      <c r="L597" s="181"/>
      <c r="M597" s="186"/>
      <c r="N597" s="187"/>
      <c r="O597" s="187"/>
      <c r="P597" s="187"/>
      <c r="Q597" s="187"/>
      <c r="R597" s="187"/>
      <c r="S597" s="187"/>
      <c r="T597" s="188"/>
      <c r="AT597" s="182" t="s">
        <v>472</v>
      </c>
      <c r="AU597" s="182" t="s">
        <v>86</v>
      </c>
      <c r="AV597" s="13" t="s">
        <v>88</v>
      </c>
      <c r="AW597" s="13" t="s">
        <v>35</v>
      </c>
      <c r="AX597" s="13" t="s">
        <v>78</v>
      </c>
      <c r="AY597" s="182" t="s">
        <v>127</v>
      </c>
    </row>
    <row r="598" spans="1:65" s="13" customFormat="1">
      <c r="B598" s="181"/>
      <c r="D598" s="160" t="s">
        <v>472</v>
      </c>
      <c r="E598" s="182" t="s">
        <v>1</v>
      </c>
      <c r="F598" s="183" t="s">
        <v>1637</v>
      </c>
      <c r="H598" s="184">
        <v>2.5000000000000001E-2</v>
      </c>
      <c r="I598" s="185"/>
      <c r="L598" s="181"/>
      <c r="M598" s="186"/>
      <c r="N598" s="187"/>
      <c r="O598" s="187"/>
      <c r="P598" s="187"/>
      <c r="Q598" s="187"/>
      <c r="R598" s="187"/>
      <c r="S598" s="187"/>
      <c r="T598" s="188"/>
      <c r="AT598" s="182" t="s">
        <v>472</v>
      </c>
      <c r="AU598" s="182" t="s">
        <v>86</v>
      </c>
      <c r="AV598" s="13" t="s">
        <v>88</v>
      </c>
      <c r="AW598" s="13" t="s">
        <v>35</v>
      </c>
      <c r="AX598" s="13" t="s">
        <v>78</v>
      </c>
      <c r="AY598" s="182" t="s">
        <v>127</v>
      </c>
    </row>
    <row r="599" spans="1:65" s="13" customFormat="1">
      <c r="B599" s="181"/>
      <c r="D599" s="160" t="s">
        <v>472</v>
      </c>
      <c r="E599" s="182" t="s">
        <v>1</v>
      </c>
      <c r="F599" s="183" t="s">
        <v>1638</v>
      </c>
      <c r="H599" s="184">
        <v>0.01</v>
      </c>
      <c r="I599" s="185"/>
      <c r="L599" s="181"/>
      <c r="M599" s="186"/>
      <c r="N599" s="187"/>
      <c r="O599" s="187"/>
      <c r="P599" s="187"/>
      <c r="Q599" s="187"/>
      <c r="R599" s="187"/>
      <c r="S599" s="187"/>
      <c r="T599" s="188"/>
      <c r="AT599" s="182" t="s">
        <v>472</v>
      </c>
      <c r="AU599" s="182" t="s">
        <v>86</v>
      </c>
      <c r="AV599" s="13" t="s">
        <v>88</v>
      </c>
      <c r="AW599" s="13" t="s">
        <v>35</v>
      </c>
      <c r="AX599" s="13" t="s">
        <v>78</v>
      </c>
      <c r="AY599" s="182" t="s">
        <v>127</v>
      </c>
    </row>
    <row r="600" spans="1:65" s="13" customFormat="1">
      <c r="B600" s="181"/>
      <c r="D600" s="160" t="s">
        <v>472</v>
      </c>
      <c r="E600" s="182" t="s">
        <v>1</v>
      </c>
      <c r="F600" s="183" t="s">
        <v>1639</v>
      </c>
      <c r="H600" s="184">
        <v>2.29</v>
      </c>
      <c r="I600" s="185"/>
      <c r="L600" s="181"/>
      <c r="M600" s="186"/>
      <c r="N600" s="187"/>
      <c r="O600" s="187"/>
      <c r="P600" s="187"/>
      <c r="Q600" s="187"/>
      <c r="R600" s="187"/>
      <c r="S600" s="187"/>
      <c r="T600" s="188"/>
      <c r="AT600" s="182" t="s">
        <v>472</v>
      </c>
      <c r="AU600" s="182" t="s">
        <v>86</v>
      </c>
      <c r="AV600" s="13" t="s">
        <v>88</v>
      </c>
      <c r="AW600" s="13" t="s">
        <v>35</v>
      </c>
      <c r="AX600" s="13" t="s">
        <v>78</v>
      </c>
      <c r="AY600" s="182" t="s">
        <v>127</v>
      </c>
    </row>
    <row r="601" spans="1:65" s="13" customFormat="1">
      <c r="B601" s="181"/>
      <c r="D601" s="160" t="s">
        <v>472</v>
      </c>
      <c r="E601" s="182" t="s">
        <v>1</v>
      </c>
      <c r="F601" s="183" t="s">
        <v>1640</v>
      </c>
      <c r="H601" s="184">
        <v>0.28000000000000003</v>
      </c>
      <c r="I601" s="185"/>
      <c r="L601" s="181"/>
      <c r="M601" s="186"/>
      <c r="N601" s="187"/>
      <c r="O601" s="187"/>
      <c r="P601" s="187"/>
      <c r="Q601" s="187"/>
      <c r="R601" s="187"/>
      <c r="S601" s="187"/>
      <c r="T601" s="188"/>
      <c r="AT601" s="182" t="s">
        <v>472</v>
      </c>
      <c r="AU601" s="182" t="s">
        <v>86</v>
      </c>
      <c r="AV601" s="13" t="s">
        <v>88</v>
      </c>
      <c r="AW601" s="13" t="s">
        <v>35</v>
      </c>
      <c r="AX601" s="13" t="s">
        <v>78</v>
      </c>
      <c r="AY601" s="182" t="s">
        <v>127</v>
      </c>
    </row>
    <row r="602" spans="1:65" s="13" customFormat="1">
      <c r="B602" s="181"/>
      <c r="D602" s="160" t="s">
        <v>472</v>
      </c>
      <c r="E602" s="182" t="s">
        <v>1</v>
      </c>
      <c r="F602" s="183" t="s">
        <v>1641</v>
      </c>
      <c r="H602" s="184">
        <v>0.61599999999999999</v>
      </c>
      <c r="I602" s="185"/>
      <c r="L602" s="181"/>
      <c r="M602" s="186"/>
      <c r="N602" s="187"/>
      <c r="O602" s="187"/>
      <c r="P602" s="187"/>
      <c r="Q602" s="187"/>
      <c r="R602" s="187"/>
      <c r="S602" s="187"/>
      <c r="T602" s="188"/>
      <c r="AT602" s="182" t="s">
        <v>472</v>
      </c>
      <c r="AU602" s="182" t="s">
        <v>86</v>
      </c>
      <c r="AV602" s="13" t="s">
        <v>88</v>
      </c>
      <c r="AW602" s="13" t="s">
        <v>35</v>
      </c>
      <c r="AX602" s="13" t="s">
        <v>78</v>
      </c>
      <c r="AY602" s="182" t="s">
        <v>127</v>
      </c>
    </row>
    <row r="603" spans="1:65" s="13" customFormat="1">
      <c r="B603" s="181"/>
      <c r="D603" s="160" t="s">
        <v>472</v>
      </c>
      <c r="E603" s="182" t="s">
        <v>1</v>
      </c>
      <c r="F603" s="183" t="s">
        <v>1191</v>
      </c>
      <c r="H603" s="184">
        <v>0.6</v>
      </c>
      <c r="I603" s="185"/>
      <c r="L603" s="181"/>
      <c r="M603" s="186"/>
      <c r="N603" s="187"/>
      <c r="O603" s="187"/>
      <c r="P603" s="187"/>
      <c r="Q603" s="187"/>
      <c r="R603" s="187"/>
      <c r="S603" s="187"/>
      <c r="T603" s="188"/>
      <c r="AT603" s="182" t="s">
        <v>472</v>
      </c>
      <c r="AU603" s="182" t="s">
        <v>86</v>
      </c>
      <c r="AV603" s="13" t="s">
        <v>88</v>
      </c>
      <c r="AW603" s="13" t="s">
        <v>35</v>
      </c>
      <c r="AX603" s="13" t="s">
        <v>78</v>
      </c>
      <c r="AY603" s="182" t="s">
        <v>127</v>
      </c>
    </row>
    <row r="604" spans="1:65" s="13" customFormat="1">
      <c r="B604" s="181"/>
      <c r="D604" s="160" t="s">
        <v>472</v>
      </c>
      <c r="E604" s="182" t="s">
        <v>1</v>
      </c>
      <c r="F604" s="183" t="s">
        <v>1642</v>
      </c>
      <c r="H604" s="184">
        <v>9.5000000000000001E-2</v>
      </c>
      <c r="I604" s="185"/>
      <c r="L604" s="181"/>
      <c r="M604" s="186"/>
      <c r="N604" s="187"/>
      <c r="O604" s="187"/>
      <c r="P604" s="187"/>
      <c r="Q604" s="187"/>
      <c r="R604" s="187"/>
      <c r="S604" s="187"/>
      <c r="T604" s="188"/>
      <c r="AT604" s="182" t="s">
        <v>472</v>
      </c>
      <c r="AU604" s="182" t="s">
        <v>86</v>
      </c>
      <c r="AV604" s="13" t="s">
        <v>88</v>
      </c>
      <c r="AW604" s="13" t="s">
        <v>35</v>
      </c>
      <c r="AX604" s="13" t="s">
        <v>78</v>
      </c>
      <c r="AY604" s="182" t="s">
        <v>127</v>
      </c>
    </row>
    <row r="605" spans="1:65" s="14" customFormat="1">
      <c r="B605" s="189"/>
      <c r="D605" s="160" t="s">
        <v>472</v>
      </c>
      <c r="E605" s="190" t="s">
        <v>1</v>
      </c>
      <c r="F605" s="191" t="s">
        <v>477</v>
      </c>
      <c r="H605" s="192">
        <v>38.51</v>
      </c>
      <c r="I605" s="193"/>
      <c r="L605" s="189"/>
      <c r="M605" s="194"/>
      <c r="N605" s="195"/>
      <c r="O605" s="195"/>
      <c r="P605" s="195"/>
      <c r="Q605" s="195"/>
      <c r="R605" s="195"/>
      <c r="S605" s="195"/>
      <c r="T605" s="196"/>
      <c r="AT605" s="190" t="s">
        <v>472</v>
      </c>
      <c r="AU605" s="190" t="s">
        <v>86</v>
      </c>
      <c r="AV605" s="14" t="s">
        <v>134</v>
      </c>
      <c r="AW605" s="14" t="s">
        <v>35</v>
      </c>
      <c r="AX605" s="14" t="s">
        <v>86</v>
      </c>
      <c r="AY605" s="190" t="s">
        <v>127</v>
      </c>
    </row>
    <row r="606" spans="1:65" s="2" customFormat="1" ht="62.65" customHeight="1">
      <c r="A606" s="33"/>
      <c r="B606" s="145"/>
      <c r="C606" s="146" t="s">
        <v>971</v>
      </c>
      <c r="D606" s="146" t="s">
        <v>130</v>
      </c>
      <c r="E606" s="147" t="s">
        <v>1643</v>
      </c>
      <c r="F606" s="148" t="s">
        <v>1644</v>
      </c>
      <c r="G606" s="149" t="s">
        <v>499</v>
      </c>
      <c r="H606" s="150">
        <v>0.83199999999999996</v>
      </c>
      <c r="I606" s="151"/>
      <c r="J606" s="152">
        <f>ROUND(I606*H606,2)</f>
        <v>0</v>
      </c>
      <c r="K606" s="153"/>
      <c r="L606" s="34"/>
      <c r="M606" s="154" t="s">
        <v>1</v>
      </c>
      <c r="N606" s="155" t="s">
        <v>43</v>
      </c>
      <c r="O606" s="59"/>
      <c r="P606" s="156">
        <f>O606*H606</f>
        <v>0</v>
      </c>
      <c r="Q606" s="156">
        <v>0</v>
      </c>
      <c r="R606" s="156">
        <f>Q606*H606</f>
        <v>0</v>
      </c>
      <c r="S606" s="156">
        <v>0</v>
      </c>
      <c r="T606" s="157">
        <f>S606*H606</f>
        <v>0</v>
      </c>
      <c r="U606" s="33"/>
      <c r="V606" s="33"/>
      <c r="W606" s="33"/>
      <c r="X606" s="33"/>
      <c r="Y606" s="33"/>
      <c r="Z606" s="33"/>
      <c r="AA606" s="33"/>
      <c r="AB606" s="33"/>
      <c r="AC606" s="33"/>
      <c r="AD606" s="33"/>
      <c r="AE606" s="33"/>
      <c r="AR606" s="158" t="s">
        <v>168</v>
      </c>
      <c r="AT606" s="158" t="s">
        <v>130</v>
      </c>
      <c r="AU606" s="158" t="s">
        <v>86</v>
      </c>
      <c r="AY606" s="18" t="s">
        <v>127</v>
      </c>
      <c r="BE606" s="159">
        <f>IF(N606="základní",J606,0)</f>
        <v>0</v>
      </c>
      <c r="BF606" s="159">
        <f>IF(N606="snížená",J606,0)</f>
        <v>0</v>
      </c>
      <c r="BG606" s="159">
        <f>IF(N606="zákl. přenesená",J606,0)</f>
        <v>0</v>
      </c>
      <c r="BH606" s="159">
        <f>IF(N606="sníž. přenesená",J606,0)</f>
        <v>0</v>
      </c>
      <c r="BI606" s="159">
        <f>IF(N606="nulová",J606,0)</f>
        <v>0</v>
      </c>
      <c r="BJ606" s="18" t="s">
        <v>86</v>
      </c>
      <c r="BK606" s="159">
        <f>ROUND(I606*H606,2)</f>
        <v>0</v>
      </c>
      <c r="BL606" s="18" t="s">
        <v>168</v>
      </c>
      <c r="BM606" s="158" t="s">
        <v>1645</v>
      </c>
    </row>
    <row r="607" spans="1:65" s="2" customFormat="1" ht="39">
      <c r="A607" s="33"/>
      <c r="B607" s="34"/>
      <c r="C607" s="33"/>
      <c r="D607" s="160" t="s">
        <v>136</v>
      </c>
      <c r="E607" s="33"/>
      <c r="F607" s="161" t="s">
        <v>1646</v>
      </c>
      <c r="G607" s="33"/>
      <c r="H607" s="33"/>
      <c r="I607" s="162"/>
      <c r="J607" s="33"/>
      <c r="K607" s="33"/>
      <c r="L607" s="34"/>
      <c r="M607" s="163"/>
      <c r="N607" s="164"/>
      <c r="O607" s="59"/>
      <c r="P607" s="59"/>
      <c r="Q607" s="59"/>
      <c r="R607" s="59"/>
      <c r="S607" s="59"/>
      <c r="T607" s="60"/>
      <c r="U607" s="33"/>
      <c r="V607" s="33"/>
      <c r="W607" s="33"/>
      <c r="X607" s="33"/>
      <c r="Y607" s="33"/>
      <c r="Z607" s="33"/>
      <c r="AA607" s="33"/>
      <c r="AB607" s="33"/>
      <c r="AC607" s="33"/>
      <c r="AD607" s="33"/>
      <c r="AE607" s="33"/>
      <c r="AT607" s="18" t="s">
        <v>136</v>
      </c>
      <c r="AU607" s="18" t="s">
        <v>86</v>
      </c>
    </row>
    <row r="608" spans="1:65" s="2" customFormat="1" ht="19.5">
      <c r="A608" s="33"/>
      <c r="B608" s="34"/>
      <c r="C608" s="33"/>
      <c r="D608" s="160" t="s">
        <v>470</v>
      </c>
      <c r="E608" s="33"/>
      <c r="F608" s="180" t="s">
        <v>1127</v>
      </c>
      <c r="G608" s="33"/>
      <c r="H608" s="33"/>
      <c r="I608" s="162"/>
      <c r="J608" s="33"/>
      <c r="K608" s="33"/>
      <c r="L608" s="34"/>
      <c r="M608" s="163"/>
      <c r="N608" s="164"/>
      <c r="O608" s="59"/>
      <c r="P608" s="59"/>
      <c r="Q608" s="59"/>
      <c r="R608" s="59"/>
      <c r="S608" s="59"/>
      <c r="T608" s="60"/>
      <c r="U608" s="33"/>
      <c r="V608" s="33"/>
      <c r="W608" s="33"/>
      <c r="X608" s="33"/>
      <c r="Y608" s="33"/>
      <c r="Z608" s="33"/>
      <c r="AA608" s="33"/>
      <c r="AB608" s="33"/>
      <c r="AC608" s="33"/>
      <c r="AD608" s="33"/>
      <c r="AE608" s="33"/>
      <c r="AT608" s="18" t="s">
        <v>470</v>
      </c>
      <c r="AU608" s="18" t="s">
        <v>86</v>
      </c>
    </row>
    <row r="609" spans="1:65" s="13" customFormat="1">
      <c r="B609" s="181"/>
      <c r="D609" s="160" t="s">
        <v>472</v>
      </c>
      <c r="E609" s="182" t="s">
        <v>1</v>
      </c>
      <c r="F609" s="183" t="s">
        <v>1647</v>
      </c>
      <c r="H609" s="184">
        <v>0.83199999999999996</v>
      </c>
      <c r="I609" s="185"/>
      <c r="L609" s="181"/>
      <c r="M609" s="186"/>
      <c r="N609" s="187"/>
      <c r="O609" s="187"/>
      <c r="P609" s="187"/>
      <c r="Q609" s="187"/>
      <c r="R609" s="187"/>
      <c r="S609" s="187"/>
      <c r="T609" s="188"/>
      <c r="AT609" s="182" t="s">
        <v>472</v>
      </c>
      <c r="AU609" s="182" t="s">
        <v>86</v>
      </c>
      <c r="AV609" s="13" t="s">
        <v>88</v>
      </c>
      <c r="AW609" s="13" t="s">
        <v>35</v>
      </c>
      <c r="AX609" s="13" t="s">
        <v>86</v>
      </c>
      <c r="AY609" s="182" t="s">
        <v>127</v>
      </c>
    </row>
    <row r="610" spans="1:65" s="2" customFormat="1" ht="62.65" customHeight="1">
      <c r="A610" s="33"/>
      <c r="B610" s="145"/>
      <c r="C610" s="146" t="s">
        <v>977</v>
      </c>
      <c r="D610" s="146" t="s">
        <v>130</v>
      </c>
      <c r="E610" s="147" t="s">
        <v>1193</v>
      </c>
      <c r="F610" s="148" t="s">
        <v>1194</v>
      </c>
      <c r="G610" s="149" t="s">
        <v>499</v>
      </c>
      <c r="H610" s="150">
        <v>10.295999999999999</v>
      </c>
      <c r="I610" s="151"/>
      <c r="J610" s="152">
        <f>ROUND(I610*H610,2)</f>
        <v>0</v>
      </c>
      <c r="K610" s="153"/>
      <c r="L610" s="34"/>
      <c r="M610" s="154" t="s">
        <v>1</v>
      </c>
      <c r="N610" s="155" t="s">
        <v>43</v>
      </c>
      <c r="O610" s="59"/>
      <c r="P610" s="156">
        <f>O610*H610</f>
        <v>0</v>
      </c>
      <c r="Q610" s="156">
        <v>0</v>
      </c>
      <c r="R610" s="156">
        <f>Q610*H610</f>
        <v>0</v>
      </c>
      <c r="S610" s="156">
        <v>0</v>
      </c>
      <c r="T610" s="157">
        <f>S610*H610</f>
        <v>0</v>
      </c>
      <c r="U610" s="33"/>
      <c r="V610" s="33"/>
      <c r="W610" s="33"/>
      <c r="X610" s="33"/>
      <c r="Y610" s="33"/>
      <c r="Z610" s="33"/>
      <c r="AA610" s="33"/>
      <c r="AB610" s="33"/>
      <c r="AC610" s="33"/>
      <c r="AD610" s="33"/>
      <c r="AE610" s="33"/>
      <c r="AR610" s="158" t="s">
        <v>168</v>
      </c>
      <c r="AT610" s="158" t="s">
        <v>130</v>
      </c>
      <c r="AU610" s="158" t="s">
        <v>86</v>
      </c>
      <c r="AY610" s="18" t="s">
        <v>127</v>
      </c>
      <c r="BE610" s="159">
        <f>IF(N610="základní",J610,0)</f>
        <v>0</v>
      </c>
      <c r="BF610" s="159">
        <f>IF(N610="snížená",J610,0)</f>
        <v>0</v>
      </c>
      <c r="BG610" s="159">
        <f>IF(N610="zákl. přenesená",J610,0)</f>
        <v>0</v>
      </c>
      <c r="BH610" s="159">
        <f>IF(N610="sníž. přenesená",J610,0)</f>
        <v>0</v>
      </c>
      <c r="BI610" s="159">
        <f>IF(N610="nulová",J610,0)</f>
        <v>0</v>
      </c>
      <c r="BJ610" s="18" t="s">
        <v>86</v>
      </c>
      <c r="BK610" s="159">
        <f>ROUND(I610*H610,2)</f>
        <v>0</v>
      </c>
      <c r="BL610" s="18" t="s">
        <v>168</v>
      </c>
      <c r="BM610" s="158" t="s">
        <v>1648</v>
      </c>
    </row>
    <row r="611" spans="1:65" s="2" customFormat="1" ht="39">
      <c r="A611" s="33"/>
      <c r="B611" s="34"/>
      <c r="C611" s="33"/>
      <c r="D611" s="160" t="s">
        <v>136</v>
      </c>
      <c r="E611" s="33"/>
      <c r="F611" s="161" t="s">
        <v>1196</v>
      </c>
      <c r="G611" s="33"/>
      <c r="H611" s="33"/>
      <c r="I611" s="162"/>
      <c r="J611" s="33"/>
      <c r="K611" s="33"/>
      <c r="L611" s="34"/>
      <c r="M611" s="163"/>
      <c r="N611" s="164"/>
      <c r="O611" s="59"/>
      <c r="P611" s="59"/>
      <c r="Q611" s="59"/>
      <c r="R611" s="59"/>
      <c r="S611" s="59"/>
      <c r="T611" s="60"/>
      <c r="U611" s="33"/>
      <c r="V611" s="33"/>
      <c r="W611" s="33"/>
      <c r="X611" s="33"/>
      <c r="Y611" s="33"/>
      <c r="Z611" s="33"/>
      <c r="AA611" s="33"/>
      <c r="AB611" s="33"/>
      <c r="AC611" s="33"/>
      <c r="AD611" s="33"/>
      <c r="AE611" s="33"/>
      <c r="AT611" s="18" t="s">
        <v>136</v>
      </c>
      <c r="AU611" s="18" t="s">
        <v>86</v>
      </c>
    </row>
    <row r="612" spans="1:65" s="2" customFormat="1" ht="19.5">
      <c r="A612" s="33"/>
      <c r="B612" s="34"/>
      <c r="C612" s="33"/>
      <c r="D612" s="160" t="s">
        <v>470</v>
      </c>
      <c r="E612" s="33"/>
      <c r="F612" s="180" t="s">
        <v>1127</v>
      </c>
      <c r="G612" s="33"/>
      <c r="H612" s="33"/>
      <c r="I612" s="162"/>
      <c r="J612" s="33"/>
      <c r="K612" s="33"/>
      <c r="L612" s="34"/>
      <c r="M612" s="163"/>
      <c r="N612" s="164"/>
      <c r="O612" s="59"/>
      <c r="P612" s="59"/>
      <c r="Q612" s="59"/>
      <c r="R612" s="59"/>
      <c r="S612" s="59"/>
      <c r="T612" s="60"/>
      <c r="U612" s="33"/>
      <c r="V612" s="33"/>
      <c r="W612" s="33"/>
      <c r="X612" s="33"/>
      <c r="Y612" s="33"/>
      <c r="Z612" s="33"/>
      <c r="AA612" s="33"/>
      <c r="AB612" s="33"/>
      <c r="AC612" s="33"/>
      <c r="AD612" s="33"/>
      <c r="AE612" s="33"/>
      <c r="AT612" s="18" t="s">
        <v>470</v>
      </c>
      <c r="AU612" s="18" t="s">
        <v>86</v>
      </c>
    </row>
    <row r="613" spans="1:65" s="13" customFormat="1">
      <c r="B613" s="181"/>
      <c r="D613" s="160" t="s">
        <v>472</v>
      </c>
      <c r="E613" s="182" t="s">
        <v>1</v>
      </c>
      <c r="F613" s="183" t="s">
        <v>1649</v>
      </c>
      <c r="H613" s="184">
        <v>8.0640000000000001</v>
      </c>
      <c r="I613" s="185"/>
      <c r="L613" s="181"/>
      <c r="M613" s="186"/>
      <c r="N613" s="187"/>
      <c r="O613" s="187"/>
      <c r="P613" s="187"/>
      <c r="Q613" s="187"/>
      <c r="R613" s="187"/>
      <c r="S613" s="187"/>
      <c r="T613" s="188"/>
      <c r="AT613" s="182" t="s">
        <v>472</v>
      </c>
      <c r="AU613" s="182" t="s">
        <v>86</v>
      </c>
      <c r="AV613" s="13" t="s">
        <v>88</v>
      </c>
      <c r="AW613" s="13" t="s">
        <v>35</v>
      </c>
      <c r="AX613" s="13" t="s">
        <v>78</v>
      </c>
      <c r="AY613" s="182" t="s">
        <v>127</v>
      </c>
    </row>
    <row r="614" spans="1:65" s="13" customFormat="1">
      <c r="B614" s="181"/>
      <c r="D614" s="160" t="s">
        <v>472</v>
      </c>
      <c r="E614" s="182" t="s">
        <v>1</v>
      </c>
      <c r="F614" s="183" t="s">
        <v>1650</v>
      </c>
      <c r="H614" s="184">
        <v>2.2320000000000002</v>
      </c>
      <c r="I614" s="185"/>
      <c r="L614" s="181"/>
      <c r="M614" s="186"/>
      <c r="N614" s="187"/>
      <c r="O614" s="187"/>
      <c r="P614" s="187"/>
      <c r="Q614" s="187"/>
      <c r="R614" s="187"/>
      <c r="S614" s="187"/>
      <c r="T614" s="188"/>
      <c r="AT614" s="182" t="s">
        <v>472</v>
      </c>
      <c r="AU614" s="182" t="s">
        <v>86</v>
      </c>
      <c r="AV614" s="13" t="s">
        <v>88</v>
      </c>
      <c r="AW614" s="13" t="s">
        <v>35</v>
      </c>
      <c r="AX614" s="13" t="s">
        <v>78</v>
      </c>
      <c r="AY614" s="182" t="s">
        <v>127</v>
      </c>
    </row>
    <row r="615" spans="1:65" s="14" customFormat="1">
      <c r="B615" s="189"/>
      <c r="D615" s="160" t="s">
        <v>472</v>
      </c>
      <c r="E615" s="190" t="s">
        <v>1</v>
      </c>
      <c r="F615" s="191" t="s">
        <v>477</v>
      </c>
      <c r="H615" s="192">
        <v>10.295999999999999</v>
      </c>
      <c r="I615" s="193"/>
      <c r="L615" s="189"/>
      <c r="M615" s="194"/>
      <c r="N615" s="195"/>
      <c r="O615" s="195"/>
      <c r="P615" s="195"/>
      <c r="Q615" s="195"/>
      <c r="R615" s="195"/>
      <c r="S615" s="195"/>
      <c r="T615" s="196"/>
      <c r="AT615" s="190" t="s">
        <v>472</v>
      </c>
      <c r="AU615" s="190" t="s">
        <v>86</v>
      </c>
      <c r="AV615" s="14" t="s">
        <v>134</v>
      </c>
      <c r="AW615" s="14" t="s">
        <v>35</v>
      </c>
      <c r="AX615" s="14" t="s">
        <v>86</v>
      </c>
      <c r="AY615" s="190" t="s">
        <v>127</v>
      </c>
    </row>
    <row r="616" spans="1:65" s="2" customFormat="1" ht="24.2" customHeight="1">
      <c r="A616" s="33"/>
      <c r="B616" s="145"/>
      <c r="C616" s="146" t="s">
        <v>981</v>
      </c>
      <c r="D616" s="146" t="s">
        <v>130</v>
      </c>
      <c r="E616" s="147" t="s">
        <v>1209</v>
      </c>
      <c r="F616" s="148" t="s">
        <v>1210</v>
      </c>
      <c r="G616" s="149" t="s">
        <v>499</v>
      </c>
      <c r="H616" s="150">
        <v>213.517</v>
      </c>
      <c r="I616" s="151"/>
      <c r="J616" s="152">
        <f>ROUND(I616*H616,2)</f>
        <v>0</v>
      </c>
      <c r="K616" s="153"/>
      <c r="L616" s="34"/>
      <c r="M616" s="154" t="s">
        <v>1</v>
      </c>
      <c r="N616" s="155" t="s">
        <v>43</v>
      </c>
      <c r="O616" s="59"/>
      <c r="P616" s="156">
        <f>O616*H616</f>
        <v>0</v>
      </c>
      <c r="Q616" s="156">
        <v>0</v>
      </c>
      <c r="R616" s="156">
        <f>Q616*H616</f>
        <v>0</v>
      </c>
      <c r="S616" s="156">
        <v>0</v>
      </c>
      <c r="T616" s="157">
        <f>S616*H616</f>
        <v>0</v>
      </c>
      <c r="U616" s="33"/>
      <c r="V616" s="33"/>
      <c r="W616" s="33"/>
      <c r="X616" s="33"/>
      <c r="Y616" s="33"/>
      <c r="Z616" s="33"/>
      <c r="AA616" s="33"/>
      <c r="AB616" s="33"/>
      <c r="AC616" s="33"/>
      <c r="AD616" s="33"/>
      <c r="AE616" s="33"/>
      <c r="AR616" s="158" t="s">
        <v>168</v>
      </c>
      <c r="AT616" s="158" t="s">
        <v>130</v>
      </c>
      <c r="AU616" s="158" t="s">
        <v>86</v>
      </c>
      <c r="AY616" s="18" t="s">
        <v>127</v>
      </c>
      <c r="BE616" s="159">
        <f>IF(N616="základní",J616,0)</f>
        <v>0</v>
      </c>
      <c r="BF616" s="159">
        <f>IF(N616="snížená",J616,0)</f>
        <v>0</v>
      </c>
      <c r="BG616" s="159">
        <f>IF(N616="zákl. přenesená",J616,0)</f>
        <v>0</v>
      </c>
      <c r="BH616" s="159">
        <f>IF(N616="sníž. přenesená",J616,0)</f>
        <v>0</v>
      </c>
      <c r="BI616" s="159">
        <f>IF(N616="nulová",J616,0)</f>
        <v>0</v>
      </c>
      <c r="BJ616" s="18" t="s">
        <v>86</v>
      </c>
      <c r="BK616" s="159">
        <f>ROUND(I616*H616,2)</f>
        <v>0</v>
      </c>
      <c r="BL616" s="18" t="s">
        <v>168</v>
      </c>
      <c r="BM616" s="158" t="s">
        <v>1651</v>
      </c>
    </row>
    <row r="617" spans="1:65" s="2" customFormat="1" ht="48.75">
      <c r="A617" s="33"/>
      <c r="B617" s="34"/>
      <c r="C617" s="33"/>
      <c r="D617" s="160" t="s">
        <v>136</v>
      </c>
      <c r="E617" s="33"/>
      <c r="F617" s="161" t="s">
        <v>1212</v>
      </c>
      <c r="G617" s="33"/>
      <c r="H617" s="33"/>
      <c r="I617" s="162"/>
      <c r="J617" s="33"/>
      <c r="K617" s="33"/>
      <c r="L617" s="34"/>
      <c r="M617" s="163"/>
      <c r="N617" s="164"/>
      <c r="O617" s="59"/>
      <c r="P617" s="59"/>
      <c r="Q617" s="59"/>
      <c r="R617" s="59"/>
      <c r="S617" s="59"/>
      <c r="T617" s="60"/>
      <c r="U617" s="33"/>
      <c r="V617" s="33"/>
      <c r="W617" s="33"/>
      <c r="X617" s="33"/>
      <c r="Y617" s="33"/>
      <c r="Z617" s="33"/>
      <c r="AA617" s="33"/>
      <c r="AB617" s="33"/>
      <c r="AC617" s="33"/>
      <c r="AD617" s="33"/>
      <c r="AE617" s="33"/>
      <c r="AT617" s="18" t="s">
        <v>136</v>
      </c>
      <c r="AU617" s="18" t="s">
        <v>86</v>
      </c>
    </row>
    <row r="618" spans="1:65" s="13" customFormat="1">
      <c r="B618" s="181"/>
      <c r="D618" s="160" t="s">
        <v>472</v>
      </c>
      <c r="E618" s="182" t="s">
        <v>1</v>
      </c>
      <c r="F618" s="183" t="s">
        <v>1593</v>
      </c>
      <c r="H618" s="184">
        <v>37.613999999999997</v>
      </c>
      <c r="I618" s="185"/>
      <c r="L618" s="181"/>
      <c r="M618" s="186"/>
      <c r="N618" s="187"/>
      <c r="O618" s="187"/>
      <c r="P618" s="187"/>
      <c r="Q618" s="187"/>
      <c r="R618" s="187"/>
      <c r="S618" s="187"/>
      <c r="T618" s="188"/>
      <c r="AT618" s="182" t="s">
        <v>472</v>
      </c>
      <c r="AU618" s="182" t="s">
        <v>86</v>
      </c>
      <c r="AV618" s="13" t="s">
        <v>88</v>
      </c>
      <c r="AW618" s="13" t="s">
        <v>35</v>
      </c>
      <c r="AX618" s="13" t="s">
        <v>78</v>
      </c>
      <c r="AY618" s="182" t="s">
        <v>127</v>
      </c>
    </row>
    <row r="619" spans="1:65" s="13" customFormat="1">
      <c r="B619" s="181"/>
      <c r="D619" s="160" t="s">
        <v>472</v>
      </c>
      <c r="E619" s="182" t="s">
        <v>1</v>
      </c>
      <c r="F619" s="183" t="s">
        <v>1594</v>
      </c>
      <c r="H619" s="184">
        <v>49.575000000000003</v>
      </c>
      <c r="I619" s="185"/>
      <c r="L619" s="181"/>
      <c r="M619" s="186"/>
      <c r="N619" s="187"/>
      <c r="O619" s="187"/>
      <c r="P619" s="187"/>
      <c r="Q619" s="187"/>
      <c r="R619" s="187"/>
      <c r="S619" s="187"/>
      <c r="T619" s="188"/>
      <c r="AT619" s="182" t="s">
        <v>472</v>
      </c>
      <c r="AU619" s="182" t="s">
        <v>86</v>
      </c>
      <c r="AV619" s="13" t="s">
        <v>88</v>
      </c>
      <c r="AW619" s="13" t="s">
        <v>35</v>
      </c>
      <c r="AX619" s="13" t="s">
        <v>78</v>
      </c>
      <c r="AY619" s="182" t="s">
        <v>127</v>
      </c>
    </row>
    <row r="620" spans="1:65" s="13" customFormat="1">
      <c r="B620" s="181"/>
      <c r="D620" s="160" t="s">
        <v>472</v>
      </c>
      <c r="E620" s="182" t="s">
        <v>1</v>
      </c>
      <c r="F620" s="183" t="s">
        <v>1595</v>
      </c>
      <c r="H620" s="184">
        <v>14.994999999999999</v>
      </c>
      <c r="I620" s="185"/>
      <c r="L620" s="181"/>
      <c r="M620" s="186"/>
      <c r="N620" s="187"/>
      <c r="O620" s="187"/>
      <c r="P620" s="187"/>
      <c r="Q620" s="187"/>
      <c r="R620" s="187"/>
      <c r="S620" s="187"/>
      <c r="T620" s="188"/>
      <c r="AT620" s="182" t="s">
        <v>472</v>
      </c>
      <c r="AU620" s="182" t="s">
        <v>86</v>
      </c>
      <c r="AV620" s="13" t="s">
        <v>88</v>
      </c>
      <c r="AW620" s="13" t="s">
        <v>35</v>
      </c>
      <c r="AX620" s="13" t="s">
        <v>78</v>
      </c>
      <c r="AY620" s="182" t="s">
        <v>127</v>
      </c>
    </row>
    <row r="621" spans="1:65" s="13" customFormat="1" ht="33.75">
      <c r="B621" s="181"/>
      <c r="D621" s="160" t="s">
        <v>472</v>
      </c>
      <c r="E621" s="182" t="s">
        <v>1</v>
      </c>
      <c r="F621" s="183" t="s">
        <v>1652</v>
      </c>
      <c r="H621" s="184">
        <v>34.557000000000002</v>
      </c>
      <c r="I621" s="185"/>
      <c r="L621" s="181"/>
      <c r="M621" s="186"/>
      <c r="N621" s="187"/>
      <c r="O621" s="187"/>
      <c r="P621" s="187"/>
      <c r="Q621" s="187"/>
      <c r="R621" s="187"/>
      <c r="S621" s="187"/>
      <c r="T621" s="188"/>
      <c r="AT621" s="182" t="s">
        <v>472</v>
      </c>
      <c r="AU621" s="182" t="s">
        <v>86</v>
      </c>
      <c r="AV621" s="13" t="s">
        <v>88</v>
      </c>
      <c r="AW621" s="13" t="s">
        <v>35</v>
      </c>
      <c r="AX621" s="13" t="s">
        <v>78</v>
      </c>
      <c r="AY621" s="182" t="s">
        <v>127</v>
      </c>
    </row>
    <row r="622" spans="1:65" s="13" customFormat="1" ht="22.5">
      <c r="B622" s="181"/>
      <c r="D622" s="160" t="s">
        <v>472</v>
      </c>
      <c r="E622" s="182" t="s">
        <v>1</v>
      </c>
      <c r="F622" s="183" t="s">
        <v>1653</v>
      </c>
      <c r="H622" s="184">
        <v>76.775999999999996</v>
      </c>
      <c r="I622" s="185"/>
      <c r="L622" s="181"/>
      <c r="M622" s="186"/>
      <c r="N622" s="187"/>
      <c r="O622" s="187"/>
      <c r="P622" s="187"/>
      <c r="Q622" s="187"/>
      <c r="R622" s="187"/>
      <c r="S622" s="187"/>
      <c r="T622" s="188"/>
      <c r="AT622" s="182" t="s">
        <v>472</v>
      </c>
      <c r="AU622" s="182" t="s">
        <v>86</v>
      </c>
      <c r="AV622" s="13" t="s">
        <v>88</v>
      </c>
      <c r="AW622" s="13" t="s">
        <v>35</v>
      </c>
      <c r="AX622" s="13" t="s">
        <v>78</v>
      </c>
      <c r="AY622" s="182" t="s">
        <v>127</v>
      </c>
    </row>
    <row r="623" spans="1:65" s="14" customFormat="1">
      <c r="B623" s="189"/>
      <c r="D623" s="160" t="s">
        <v>472</v>
      </c>
      <c r="E623" s="190" t="s">
        <v>1</v>
      </c>
      <c r="F623" s="191" t="s">
        <v>477</v>
      </c>
      <c r="H623" s="192">
        <v>213.517</v>
      </c>
      <c r="I623" s="193"/>
      <c r="L623" s="189"/>
      <c r="M623" s="194"/>
      <c r="N623" s="195"/>
      <c r="O623" s="195"/>
      <c r="P623" s="195"/>
      <c r="Q623" s="195"/>
      <c r="R623" s="195"/>
      <c r="S623" s="195"/>
      <c r="T623" s="196"/>
      <c r="AT623" s="190" t="s">
        <v>472</v>
      </c>
      <c r="AU623" s="190" t="s">
        <v>86</v>
      </c>
      <c r="AV623" s="14" t="s">
        <v>134</v>
      </c>
      <c r="AW623" s="14" t="s">
        <v>35</v>
      </c>
      <c r="AX623" s="14" t="s">
        <v>86</v>
      </c>
      <c r="AY623" s="190" t="s">
        <v>127</v>
      </c>
    </row>
    <row r="624" spans="1:65" s="2" customFormat="1" ht="24.2" customHeight="1">
      <c r="A624" s="33"/>
      <c r="B624" s="145"/>
      <c r="C624" s="146" t="s">
        <v>986</v>
      </c>
      <c r="D624" s="146" t="s">
        <v>130</v>
      </c>
      <c r="E624" s="147" t="s">
        <v>1217</v>
      </c>
      <c r="F624" s="148" t="s">
        <v>1218</v>
      </c>
      <c r="G624" s="149" t="s">
        <v>141</v>
      </c>
      <c r="H624" s="150">
        <v>2</v>
      </c>
      <c r="I624" s="151"/>
      <c r="J624" s="152">
        <f>ROUND(I624*H624,2)</f>
        <v>0</v>
      </c>
      <c r="K624" s="153"/>
      <c r="L624" s="34"/>
      <c r="M624" s="154" t="s">
        <v>1</v>
      </c>
      <c r="N624" s="155" t="s">
        <v>43</v>
      </c>
      <c r="O624" s="59"/>
      <c r="P624" s="156">
        <f>O624*H624</f>
        <v>0</v>
      </c>
      <c r="Q624" s="156">
        <v>0</v>
      </c>
      <c r="R624" s="156">
        <f>Q624*H624</f>
        <v>0</v>
      </c>
      <c r="S624" s="156">
        <v>0</v>
      </c>
      <c r="T624" s="157">
        <f>S624*H624</f>
        <v>0</v>
      </c>
      <c r="U624" s="33"/>
      <c r="V624" s="33"/>
      <c r="W624" s="33"/>
      <c r="X624" s="33"/>
      <c r="Y624" s="33"/>
      <c r="Z624" s="33"/>
      <c r="AA624" s="33"/>
      <c r="AB624" s="33"/>
      <c r="AC624" s="33"/>
      <c r="AD624" s="33"/>
      <c r="AE624" s="33"/>
      <c r="AR624" s="158" t="s">
        <v>168</v>
      </c>
      <c r="AT624" s="158" t="s">
        <v>130</v>
      </c>
      <c r="AU624" s="158" t="s">
        <v>86</v>
      </c>
      <c r="AY624" s="18" t="s">
        <v>127</v>
      </c>
      <c r="BE624" s="159">
        <f>IF(N624="základní",J624,0)</f>
        <v>0</v>
      </c>
      <c r="BF624" s="159">
        <f>IF(N624="snížená",J624,0)</f>
        <v>0</v>
      </c>
      <c r="BG624" s="159">
        <f>IF(N624="zákl. přenesená",J624,0)</f>
        <v>0</v>
      </c>
      <c r="BH624" s="159">
        <f>IF(N624="sníž. přenesená",J624,0)</f>
        <v>0</v>
      </c>
      <c r="BI624" s="159">
        <f>IF(N624="nulová",J624,0)</f>
        <v>0</v>
      </c>
      <c r="BJ624" s="18" t="s">
        <v>86</v>
      </c>
      <c r="BK624" s="159">
        <f>ROUND(I624*H624,2)</f>
        <v>0</v>
      </c>
      <c r="BL624" s="18" t="s">
        <v>168</v>
      </c>
      <c r="BM624" s="158" t="s">
        <v>1654</v>
      </c>
    </row>
    <row r="625" spans="1:65" s="2" customFormat="1" ht="48.75">
      <c r="A625" s="33"/>
      <c r="B625" s="34"/>
      <c r="C625" s="33"/>
      <c r="D625" s="160" t="s">
        <v>136</v>
      </c>
      <c r="E625" s="33"/>
      <c r="F625" s="161" t="s">
        <v>1655</v>
      </c>
      <c r="G625" s="33"/>
      <c r="H625" s="33"/>
      <c r="I625" s="162"/>
      <c r="J625" s="33"/>
      <c r="K625" s="33"/>
      <c r="L625" s="34"/>
      <c r="M625" s="163"/>
      <c r="N625" s="164"/>
      <c r="O625" s="59"/>
      <c r="P625" s="59"/>
      <c r="Q625" s="59"/>
      <c r="R625" s="59"/>
      <c r="S625" s="59"/>
      <c r="T625" s="60"/>
      <c r="U625" s="33"/>
      <c r="V625" s="33"/>
      <c r="W625" s="33"/>
      <c r="X625" s="33"/>
      <c r="Y625" s="33"/>
      <c r="Z625" s="33"/>
      <c r="AA625" s="33"/>
      <c r="AB625" s="33"/>
      <c r="AC625" s="33"/>
      <c r="AD625" s="33"/>
      <c r="AE625" s="33"/>
      <c r="AT625" s="18" t="s">
        <v>136</v>
      </c>
      <c r="AU625" s="18" t="s">
        <v>86</v>
      </c>
    </row>
    <row r="626" spans="1:65" s="13" customFormat="1">
      <c r="B626" s="181"/>
      <c r="D626" s="160" t="s">
        <v>472</v>
      </c>
      <c r="E626" s="182" t="s">
        <v>1</v>
      </c>
      <c r="F626" s="183" t="s">
        <v>1221</v>
      </c>
      <c r="H626" s="184">
        <v>2</v>
      </c>
      <c r="I626" s="185"/>
      <c r="L626" s="181"/>
      <c r="M626" s="186"/>
      <c r="N626" s="187"/>
      <c r="O626" s="187"/>
      <c r="P626" s="187"/>
      <c r="Q626" s="187"/>
      <c r="R626" s="187"/>
      <c r="S626" s="187"/>
      <c r="T626" s="188"/>
      <c r="AT626" s="182" t="s">
        <v>472</v>
      </c>
      <c r="AU626" s="182" t="s">
        <v>86</v>
      </c>
      <c r="AV626" s="13" t="s">
        <v>88</v>
      </c>
      <c r="AW626" s="13" t="s">
        <v>35</v>
      </c>
      <c r="AX626" s="13" t="s">
        <v>86</v>
      </c>
      <c r="AY626" s="182" t="s">
        <v>127</v>
      </c>
    </row>
    <row r="627" spans="1:65" s="2" customFormat="1" ht="33" customHeight="1">
      <c r="A627" s="33"/>
      <c r="B627" s="145"/>
      <c r="C627" s="146" t="s">
        <v>991</v>
      </c>
      <c r="D627" s="146" t="s">
        <v>130</v>
      </c>
      <c r="E627" s="147" t="s">
        <v>1223</v>
      </c>
      <c r="F627" s="148" t="s">
        <v>1224</v>
      </c>
      <c r="G627" s="149" t="s">
        <v>141</v>
      </c>
      <c r="H627" s="150">
        <v>2</v>
      </c>
      <c r="I627" s="151"/>
      <c r="J627" s="152">
        <f>ROUND(I627*H627,2)</f>
        <v>0</v>
      </c>
      <c r="K627" s="153"/>
      <c r="L627" s="34"/>
      <c r="M627" s="154" t="s">
        <v>1</v>
      </c>
      <c r="N627" s="155" t="s">
        <v>43</v>
      </c>
      <c r="O627" s="59"/>
      <c r="P627" s="156">
        <f>O627*H627</f>
        <v>0</v>
      </c>
      <c r="Q627" s="156">
        <v>0</v>
      </c>
      <c r="R627" s="156">
        <f>Q627*H627</f>
        <v>0</v>
      </c>
      <c r="S627" s="156">
        <v>0</v>
      </c>
      <c r="T627" s="157">
        <f>S627*H627</f>
        <v>0</v>
      </c>
      <c r="U627" s="33"/>
      <c r="V627" s="33"/>
      <c r="W627" s="33"/>
      <c r="X627" s="33"/>
      <c r="Y627" s="33"/>
      <c r="Z627" s="33"/>
      <c r="AA627" s="33"/>
      <c r="AB627" s="33"/>
      <c r="AC627" s="33"/>
      <c r="AD627" s="33"/>
      <c r="AE627" s="33"/>
      <c r="AR627" s="158" t="s">
        <v>168</v>
      </c>
      <c r="AT627" s="158" t="s">
        <v>130</v>
      </c>
      <c r="AU627" s="158" t="s">
        <v>86</v>
      </c>
      <c r="AY627" s="18" t="s">
        <v>127</v>
      </c>
      <c r="BE627" s="159">
        <f>IF(N627="základní",J627,0)</f>
        <v>0</v>
      </c>
      <c r="BF627" s="159">
        <f>IF(N627="snížená",J627,0)</f>
        <v>0</v>
      </c>
      <c r="BG627" s="159">
        <f>IF(N627="zákl. přenesená",J627,0)</f>
        <v>0</v>
      </c>
      <c r="BH627" s="159">
        <f>IF(N627="sníž. přenesená",J627,0)</f>
        <v>0</v>
      </c>
      <c r="BI627" s="159">
        <f>IF(N627="nulová",J627,0)</f>
        <v>0</v>
      </c>
      <c r="BJ627" s="18" t="s">
        <v>86</v>
      </c>
      <c r="BK627" s="159">
        <f>ROUND(I627*H627,2)</f>
        <v>0</v>
      </c>
      <c r="BL627" s="18" t="s">
        <v>168</v>
      </c>
      <c r="BM627" s="158" t="s">
        <v>1656</v>
      </c>
    </row>
    <row r="628" spans="1:65" s="2" customFormat="1" ht="48.75">
      <c r="A628" s="33"/>
      <c r="B628" s="34"/>
      <c r="C628" s="33"/>
      <c r="D628" s="160" t="s">
        <v>136</v>
      </c>
      <c r="E628" s="33"/>
      <c r="F628" s="161" t="s">
        <v>1657</v>
      </c>
      <c r="G628" s="33"/>
      <c r="H628" s="33"/>
      <c r="I628" s="162"/>
      <c r="J628" s="33"/>
      <c r="K628" s="33"/>
      <c r="L628" s="34"/>
      <c r="M628" s="163"/>
      <c r="N628" s="164"/>
      <c r="O628" s="59"/>
      <c r="P628" s="59"/>
      <c r="Q628" s="59"/>
      <c r="R628" s="59"/>
      <c r="S628" s="59"/>
      <c r="T628" s="60"/>
      <c r="U628" s="33"/>
      <c r="V628" s="33"/>
      <c r="W628" s="33"/>
      <c r="X628" s="33"/>
      <c r="Y628" s="33"/>
      <c r="Z628" s="33"/>
      <c r="AA628" s="33"/>
      <c r="AB628" s="33"/>
      <c r="AC628" s="33"/>
      <c r="AD628" s="33"/>
      <c r="AE628" s="33"/>
      <c r="AT628" s="18" t="s">
        <v>136</v>
      </c>
      <c r="AU628" s="18" t="s">
        <v>86</v>
      </c>
    </row>
    <row r="629" spans="1:65" s="13" customFormat="1">
      <c r="B629" s="181"/>
      <c r="D629" s="160" t="s">
        <v>472</v>
      </c>
      <c r="E629" s="182" t="s">
        <v>1</v>
      </c>
      <c r="F629" s="183" t="s">
        <v>1227</v>
      </c>
      <c r="H629" s="184">
        <v>2</v>
      </c>
      <c r="I629" s="185"/>
      <c r="L629" s="181"/>
      <c r="M629" s="186"/>
      <c r="N629" s="187"/>
      <c r="O629" s="187"/>
      <c r="P629" s="187"/>
      <c r="Q629" s="187"/>
      <c r="R629" s="187"/>
      <c r="S629" s="187"/>
      <c r="T629" s="188"/>
      <c r="AT629" s="182" t="s">
        <v>472</v>
      </c>
      <c r="AU629" s="182" t="s">
        <v>86</v>
      </c>
      <c r="AV629" s="13" t="s">
        <v>88</v>
      </c>
      <c r="AW629" s="13" t="s">
        <v>35</v>
      </c>
      <c r="AX629" s="13" t="s">
        <v>86</v>
      </c>
      <c r="AY629" s="182" t="s">
        <v>127</v>
      </c>
    </row>
    <row r="630" spans="1:65" s="2" customFormat="1" ht="24.2" customHeight="1">
      <c r="A630" s="33"/>
      <c r="B630" s="145"/>
      <c r="C630" s="146" t="s">
        <v>996</v>
      </c>
      <c r="D630" s="146" t="s">
        <v>130</v>
      </c>
      <c r="E630" s="147" t="s">
        <v>1229</v>
      </c>
      <c r="F630" s="148" t="s">
        <v>1230</v>
      </c>
      <c r="G630" s="149" t="s">
        <v>141</v>
      </c>
      <c r="H630" s="150">
        <v>5</v>
      </c>
      <c r="I630" s="151"/>
      <c r="J630" s="152">
        <f>ROUND(I630*H630,2)</f>
        <v>0</v>
      </c>
      <c r="K630" s="153"/>
      <c r="L630" s="34"/>
      <c r="M630" s="154" t="s">
        <v>1</v>
      </c>
      <c r="N630" s="155" t="s">
        <v>43</v>
      </c>
      <c r="O630" s="59"/>
      <c r="P630" s="156">
        <f>O630*H630</f>
        <v>0</v>
      </c>
      <c r="Q630" s="156">
        <v>0</v>
      </c>
      <c r="R630" s="156">
        <f>Q630*H630</f>
        <v>0</v>
      </c>
      <c r="S630" s="156">
        <v>0</v>
      </c>
      <c r="T630" s="157">
        <f>S630*H630</f>
        <v>0</v>
      </c>
      <c r="U630" s="33"/>
      <c r="V630" s="33"/>
      <c r="W630" s="33"/>
      <c r="X630" s="33"/>
      <c r="Y630" s="33"/>
      <c r="Z630" s="33"/>
      <c r="AA630" s="33"/>
      <c r="AB630" s="33"/>
      <c r="AC630" s="33"/>
      <c r="AD630" s="33"/>
      <c r="AE630" s="33"/>
      <c r="AR630" s="158" t="s">
        <v>168</v>
      </c>
      <c r="AT630" s="158" t="s">
        <v>130</v>
      </c>
      <c r="AU630" s="158" t="s">
        <v>86</v>
      </c>
      <c r="AY630" s="18" t="s">
        <v>127</v>
      </c>
      <c r="BE630" s="159">
        <f>IF(N630="základní",J630,0)</f>
        <v>0</v>
      </c>
      <c r="BF630" s="159">
        <f>IF(N630="snížená",J630,0)</f>
        <v>0</v>
      </c>
      <c r="BG630" s="159">
        <f>IF(N630="zákl. přenesená",J630,0)</f>
        <v>0</v>
      </c>
      <c r="BH630" s="159">
        <f>IF(N630="sníž. přenesená",J630,0)</f>
        <v>0</v>
      </c>
      <c r="BI630" s="159">
        <f>IF(N630="nulová",J630,0)</f>
        <v>0</v>
      </c>
      <c r="BJ630" s="18" t="s">
        <v>86</v>
      </c>
      <c r="BK630" s="159">
        <f>ROUND(I630*H630,2)</f>
        <v>0</v>
      </c>
      <c r="BL630" s="18" t="s">
        <v>168</v>
      </c>
      <c r="BM630" s="158" t="s">
        <v>1658</v>
      </c>
    </row>
    <row r="631" spans="1:65" s="2" customFormat="1" ht="39">
      <c r="A631" s="33"/>
      <c r="B631" s="34"/>
      <c r="C631" s="33"/>
      <c r="D631" s="160" t="s">
        <v>136</v>
      </c>
      <c r="E631" s="33"/>
      <c r="F631" s="161" t="s">
        <v>1659</v>
      </c>
      <c r="G631" s="33"/>
      <c r="H631" s="33"/>
      <c r="I631" s="162"/>
      <c r="J631" s="33"/>
      <c r="K631" s="33"/>
      <c r="L631" s="34"/>
      <c r="M631" s="163"/>
      <c r="N631" s="164"/>
      <c r="O631" s="59"/>
      <c r="P631" s="59"/>
      <c r="Q631" s="59"/>
      <c r="R631" s="59"/>
      <c r="S631" s="59"/>
      <c r="T631" s="60"/>
      <c r="U631" s="33"/>
      <c r="V631" s="33"/>
      <c r="W631" s="33"/>
      <c r="X631" s="33"/>
      <c r="Y631" s="33"/>
      <c r="Z631" s="33"/>
      <c r="AA631" s="33"/>
      <c r="AB631" s="33"/>
      <c r="AC631" s="33"/>
      <c r="AD631" s="33"/>
      <c r="AE631" s="33"/>
      <c r="AT631" s="18" t="s">
        <v>136</v>
      </c>
      <c r="AU631" s="18" t="s">
        <v>86</v>
      </c>
    </row>
    <row r="632" spans="1:65" s="13" customFormat="1">
      <c r="B632" s="181"/>
      <c r="D632" s="160" t="s">
        <v>472</v>
      </c>
      <c r="E632" s="182" t="s">
        <v>1</v>
      </c>
      <c r="F632" s="183" t="s">
        <v>1233</v>
      </c>
      <c r="H632" s="184">
        <v>5</v>
      </c>
      <c r="I632" s="185"/>
      <c r="L632" s="181"/>
      <c r="M632" s="186"/>
      <c r="N632" s="187"/>
      <c r="O632" s="187"/>
      <c r="P632" s="187"/>
      <c r="Q632" s="187"/>
      <c r="R632" s="187"/>
      <c r="S632" s="187"/>
      <c r="T632" s="188"/>
      <c r="AT632" s="182" t="s">
        <v>472</v>
      </c>
      <c r="AU632" s="182" t="s">
        <v>86</v>
      </c>
      <c r="AV632" s="13" t="s">
        <v>88</v>
      </c>
      <c r="AW632" s="13" t="s">
        <v>35</v>
      </c>
      <c r="AX632" s="13" t="s">
        <v>86</v>
      </c>
      <c r="AY632" s="182" t="s">
        <v>127</v>
      </c>
    </row>
    <row r="633" spans="1:65" s="2" customFormat="1" ht="21.75" customHeight="1">
      <c r="A633" s="33"/>
      <c r="B633" s="145"/>
      <c r="C633" s="146" t="s">
        <v>1001</v>
      </c>
      <c r="D633" s="146" t="s">
        <v>130</v>
      </c>
      <c r="E633" s="147" t="s">
        <v>1235</v>
      </c>
      <c r="F633" s="148" t="s">
        <v>1236</v>
      </c>
      <c r="G633" s="149" t="s">
        <v>499</v>
      </c>
      <c r="H633" s="150">
        <v>43.7</v>
      </c>
      <c r="I633" s="151"/>
      <c r="J633" s="152">
        <f>ROUND(I633*H633,2)</f>
        <v>0</v>
      </c>
      <c r="K633" s="153"/>
      <c r="L633" s="34"/>
      <c r="M633" s="154" t="s">
        <v>1</v>
      </c>
      <c r="N633" s="155" t="s">
        <v>43</v>
      </c>
      <c r="O633" s="59"/>
      <c r="P633" s="156">
        <f>O633*H633</f>
        <v>0</v>
      </c>
      <c r="Q633" s="156">
        <v>0</v>
      </c>
      <c r="R633" s="156">
        <f>Q633*H633</f>
        <v>0</v>
      </c>
      <c r="S633" s="156">
        <v>0</v>
      </c>
      <c r="T633" s="157">
        <f>S633*H633</f>
        <v>0</v>
      </c>
      <c r="U633" s="33"/>
      <c r="V633" s="33"/>
      <c r="W633" s="33"/>
      <c r="X633" s="33"/>
      <c r="Y633" s="33"/>
      <c r="Z633" s="33"/>
      <c r="AA633" s="33"/>
      <c r="AB633" s="33"/>
      <c r="AC633" s="33"/>
      <c r="AD633" s="33"/>
      <c r="AE633" s="33"/>
      <c r="AR633" s="158" t="s">
        <v>168</v>
      </c>
      <c r="AT633" s="158" t="s">
        <v>130</v>
      </c>
      <c r="AU633" s="158" t="s">
        <v>86</v>
      </c>
      <c r="AY633" s="18" t="s">
        <v>127</v>
      </c>
      <c r="BE633" s="159">
        <f>IF(N633="základní",J633,0)</f>
        <v>0</v>
      </c>
      <c r="BF633" s="159">
        <f>IF(N633="snížená",J633,0)</f>
        <v>0</v>
      </c>
      <c r="BG633" s="159">
        <f>IF(N633="zákl. přenesená",J633,0)</f>
        <v>0</v>
      </c>
      <c r="BH633" s="159">
        <f>IF(N633="sníž. přenesená",J633,0)</f>
        <v>0</v>
      </c>
      <c r="BI633" s="159">
        <f>IF(N633="nulová",J633,0)</f>
        <v>0</v>
      </c>
      <c r="BJ633" s="18" t="s">
        <v>86</v>
      </c>
      <c r="BK633" s="159">
        <f>ROUND(I633*H633,2)</f>
        <v>0</v>
      </c>
      <c r="BL633" s="18" t="s">
        <v>168</v>
      </c>
      <c r="BM633" s="158" t="s">
        <v>1660</v>
      </c>
    </row>
    <row r="634" spans="1:65" s="2" customFormat="1" ht="39">
      <c r="A634" s="33"/>
      <c r="B634" s="34"/>
      <c r="C634" s="33"/>
      <c r="D634" s="160" t="s">
        <v>136</v>
      </c>
      <c r="E634" s="33"/>
      <c r="F634" s="161" t="s">
        <v>1238</v>
      </c>
      <c r="G634" s="33"/>
      <c r="H634" s="33"/>
      <c r="I634" s="162"/>
      <c r="J634" s="33"/>
      <c r="K634" s="33"/>
      <c r="L634" s="34"/>
      <c r="M634" s="163"/>
      <c r="N634" s="164"/>
      <c r="O634" s="59"/>
      <c r="P634" s="59"/>
      <c r="Q634" s="59"/>
      <c r="R634" s="59"/>
      <c r="S634" s="59"/>
      <c r="T634" s="60"/>
      <c r="U634" s="33"/>
      <c r="V634" s="33"/>
      <c r="W634" s="33"/>
      <c r="X634" s="33"/>
      <c r="Y634" s="33"/>
      <c r="Z634" s="33"/>
      <c r="AA634" s="33"/>
      <c r="AB634" s="33"/>
      <c r="AC634" s="33"/>
      <c r="AD634" s="33"/>
      <c r="AE634" s="33"/>
      <c r="AT634" s="18" t="s">
        <v>136</v>
      </c>
      <c r="AU634" s="18" t="s">
        <v>86</v>
      </c>
    </row>
    <row r="635" spans="1:65" s="13" customFormat="1">
      <c r="B635" s="181"/>
      <c r="D635" s="160" t="s">
        <v>472</v>
      </c>
      <c r="E635" s="182" t="s">
        <v>1</v>
      </c>
      <c r="F635" s="183" t="s">
        <v>1661</v>
      </c>
      <c r="H635" s="184">
        <v>43.7</v>
      </c>
      <c r="I635" s="185"/>
      <c r="L635" s="181"/>
      <c r="M635" s="186"/>
      <c r="N635" s="187"/>
      <c r="O635" s="187"/>
      <c r="P635" s="187"/>
      <c r="Q635" s="187"/>
      <c r="R635" s="187"/>
      <c r="S635" s="187"/>
      <c r="T635" s="188"/>
      <c r="AT635" s="182" t="s">
        <v>472</v>
      </c>
      <c r="AU635" s="182" t="s">
        <v>86</v>
      </c>
      <c r="AV635" s="13" t="s">
        <v>88</v>
      </c>
      <c r="AW635" s="13" t="s">
        <v>35</v>
      </c>
      <c r="AX635" s="13" t="s">
        <v>86</v>
      </c>
      <c r="AY635" s="182" t="s">
        <v>127</v>
      </c>
    </row>
    <row r="636" spans="1:65" s="2" customFormat="1" ht="24.2" customHeight="1">
      <c r="A636" s="33"/>
      <c r="B636" s="145"/>
      <c r="C636" s="146" t="s">
        <v>1006</v>
      </c>
      <c r="D636" s="146" t="s">
        <v>130</v>
      </c>
      <c r="E636" s="147" t="s">
        <v>1242</v>
      </c>
      <c r="F636" s="148" t="s">
        <v>1243</v>
      </c>
      <c r="G636" s="149" t="s">
        <v>499</v>
      </c>
      <c r="H636" s="150">
        <v>352.42899999999997</v>
      </c>
      <c r="I636" s="151"/>
      <c r="J636" s="152">
        <f>ROUND(I636*H636,2)</f>
        <v>0</v>
      </c>
      <c r="K636" s="153"/>
      <c r="L636" s="34"/>
      <c r="M636" s="154" t="s">
        <v>1</v>
      </c>
      <c r="N636" s="155" t="s">
        <v>43</v>
      </c>
      <c r="O636" s="59"/>
      <c r="P636" s="156">
        <f>O636*H636</f>
        <v>0</v>
      </c>
      <c r="Q636" s="156">
        <v>0</v>
      </c>
      <c r="R636" s="156">
        <f>Q636*H636</f>
        <v>0</v>
      </c>
      <c r="S636" s="156">
        <v>0</v>
      </c>
      <c r="T636" s="157">
        <f>S636*H636</f>
        <v>0</v>
      </c>
      <c r="U636" s="33"/>
      <c r="V636" s="33"/>
      <c r="W636" s="33"/>
      <c r="X636" s="33"/>
      <c r="Y636" s="33"/>
      <c r="Z636" s="33"/>
      <c r="AA636" s="33"/>
      <c r="AB636" s="33"/>
      <c r="AC636" s="33"/>
      <c r="AD636" s="33"/>
      <c r="AE636" s="33"/>
      <c r="AR636" s="158" t="s">
        <v>168</v>
      </c>
      <c r="AT636" s="158" t="s">
        <v>130</v>
      </c>
      <c r="AU636" s="158" t="s">
        <v>86</v>
      </c>
      <c r="AY636" s="18" t="s">
        <v>127</v>
      </c>
      <c r="BE636" s="159">
        <f>IF(N636="základní",J636,0)</f>
        <v>0</v>
      </c>
      <c r="BF636" s="159">
        <f>IF(N636="snížená",J636,0)</f>
        <v>0</v>
      </c>
      <c r="BG636" s="159">
        <f>IF(N636="zákl. přenesená",J636,0)</f>
        <v>0</v>
      </c>
      <c r="BH636" s="159">
        <f>IF(N636="sníž. přenesená",J636,0)</f>
        <v>0</v>
      </c>
      <c r="BI636" s="159">
        <f>IF(N636="nulová",J636,0)</f>
        <v>0</v>
      </c>
      <c r="BJ636" s="18" t="s">
        <v>86</v>
      </c>
      <c r="BK636" s="159">
        <f>ROUND(I636*H636,2)</f>
        <v>0</v>
      </c>
      <c r="BL636" s="18" t="s">
        <v>168</v>
      </c>
      <c r="BM636" s="158" t="s">
        <v>1662</v>
      </c>
    </row>
    <row r="637" spans="1:65" s="2" customFormat="1" ht="48.75">
      <c r="A637" s="33"/>
      <c r="B637" s="34"/>
      <c r="C637" s="33"/>
      <c r="D637" s="160" t="s">
        <v>136</v>
      </c>
      <c r="E637" s="33"/>
      <c r="F637" s="161" t="s">
        <v>1663</v>
      </c>
      <c r="G637" s="33"/>
      <c r="H637" s="33"/>
      <c r="I637" s="162"/>
      <c r="J637" s="33"/>
      <c r="K637" s="33"/>
      <c r="L637" s="34"/>
      <c r="M637" s="163"/>
      <c r="N637" s="164"/>
      <c r="O637" s="59"/>
      <c r="P637" s="59"/>
      <c r="Q637" s="59"/>
      <c r="R637" s="59"/>
      <c r="S637" s="59"/>
      <c r="T637" s="60"/>
      <c r="U637" s="33"/>
      <c r="V637" s="33"/>
      <c r="W637" s="33"/>
      <c r="X637" s="33"/>
      <c r="Y637" s="33"/>
      <c r="Z637" s="33"/>
      <c r="AA637" s="33"/>
      <c r="AB637" s="33"/>
      <c r="AC637" s="33"/>
      <c r="AD637" s="33"/>
      <c r="AE637" s="33"/>
      <c r="AT637" s="18" t="s">
        <v>136</v>
      </c>
      <c r="AU637" s="18" t="s">
        <v>86</v>
      </c>
    </row>
    <row r="638" spans="1:65" s="13" customFormat="1">
      <c r="B638" s="181"/>
      <c r="D638" s="160" t="s">
        <v>472</v>
      </c>
      <c r="E638" s="182" t="s">
        <v>1</v>
      </c>
      <c r="F638" s="183" t="s">
        <v>1664</v>
      </c>
      <c r="H638" s="184">
        <v>352.42899999999997</v>
      </c>
      <c r="I638" s="185"/>
      <c r="L638" s="181"/>
      <c r="M638" s="186"/>
      <c r="N638" s="187"/>
      <c r="O638" s="187"/>
      <c r="P638" s="187"/>
      <c r="Q638" s="187"/>
      <c r="R638" s="187"/>
      <c r="S638" s="187"/>
      <c r="T638" s="188"/>
      <c r="AT638" s="182" t="s">
        <v>472</v>
      </c>
      <c r="AU638" s="182" t="s">
        <v>86</v>
      </c>
      <c r="AV638" s="13" t="s">
        <v>88</v>
      </c>
      <c r="AW638" s="13" t="s">
        <v>35</v>
      </c>
      <c r="AX638" s="13" t="s">
        <v>86</v>
      </c>
      <c r="AY638" s="182" t="s">
        <v>127</v>
      </c>
    </row>
    <row r="639" spans="1:65" s="2" customFormat="1" ht="24.2" customHeight="1">
      <c r="A639" s="33"/>
      <c r="B639" s="145"/>
      <c r="C639" s="146" t="s">
        <v>1012</v>
      </c>
      <c r="D639" s="146" t="s">
        <v>130</v>
      </c>
      <c r="E639" s="147" t="s">
        <v>1248</v>
      </c>
      <c r="F639" s="148" t="s">
        <v>1249</v>
      </c>
      <c r="G639" s="149" t="s">
        <v>499</v>
      </c>
      <c r="H639" s="150">
        <v>822.33500000000004</v>
      </c>
      <c r="I639" s="151"/>
      <c r="J639" s="152">
        <f>ROUND(I639*H639,2)</f>
        <v>0</v>
      </c>
      <c r="K639" s="153"/>
      <c r="L639" s="34"/>
      <c r="M639" s="154" t="s">
        <v>1</v>
      </c>
      <c r="N639" s="155" t="s">
        <v>43</v>
      </c>
      <c r="O639" s="59"/>
      <c r="P639" s="156">
        <f>O639*H639</f>
        <v>0</v>
      </c>
      <c r="Q639" s="156">
        <v>0</v>
      </c>
      <c r="R639" s="156">
        <f>Q639*H639</f>
        <v>0</v>
      </c>
      <c r="S639" s="156">
        <v>0</v>
      </c>
      <c r="T639" s="157">
        <f>S639*H639</f>
        <v>0</v>
      </c>
      <c r="U639" s="33"/>
      <c r="V639" s="33"/>
      <c r="W639" s="33"/>
      <c r="X639" s="33"/>
      <c r="Y639" s="33"/>
      <c r="Z639" s="33"/>
      <c r="AA639" s="33"/>
      <c r="AB639" s="33"/>
      <c r="AC639" s="33"/>
      <c r="AD639" s="33"/>
      <c r="AE639" s="33"/>
      <c r="AR639" s="158" t="s">
        <v>168</v>
      </c>
      <c r="AT639" s="158" t="s">
        <v>130</v>
      </c>
      <c r="AU639" s="158" t="s">
        <v>86</v>
      </c>
      <c r="AY639" s="18" t="s">
        <v>127</v>
      </c>
      <c r="BE639" s="159">
        <f>IF(N639="základní",J639,0)</f>
        <v>0</v>
      </c>
      <c r="BF639" s="159">
        <f>IF(N639="snížená",J639,0)</f>
        <v>0</v>
      </c>
      <c r="BG639" s="159">
        <f>IF(N639="zákl. přenesená",J639,0)</f>
        <v>0</v>
      </c>
      <c r="BH639" s="159">
        <f>IF(N639="sníž. přenesená",J639,0)</f>
        <v>0</v>
      </c>
      <c r="BI639" s="159">
        <f>IF(N639="nulová",J639,0)</f>
        <v>0</v>
      </c>
      <c r="BJ639" s="18" t="s">
        <v>86</v>
      </c>
      <c r="BK639" s="159">
        <f>ROUND(I639*H639,2)</f>
        <v>0</v>
      </c>
      <c r="BL639" s="18" t="s">
        <v>168</v>
      </c>
      <c r="BM639" s="158" t="s">
        <v>1665</v>
      </c>
    </row>
    <row r="640" spans="1:65" s="2" customFormat="1" ht="48.75">
      <c r="A640" s="33"/>
      <c r="B640" s="34"/>
      <c r="C640" s="33"/>
      <c r="D640" s="160" t="s">
        <v>136</v>
      </c>
      <c r="E640" s="33"/>
      <c r="F640" s="161" t="s">
        <v>1666</v>
      </c>
      <c r="G640" s="33"/>
      <c r="H640" s="33"/>
      <c r="I640" s="162"/>
      <c r="J640" s="33"/>
      <c r="K640" s="33"/>
      <c r="L640" s="34"/>
      <c r="M640" s="163"/>
      <c r="N640" s="164"/>
      <c r="O640" s="59"/>
      <c r="P640" s="59"/>
      <c r="Q640" s="59"/>
      <c r="R640" s="59"/>
      <c r="S640" s="59"/>
      <c r="T640" s="60"/>
      <c r="U640" s="33"/>
      <c r="V640" s="33"/>
      <c r="W640" s="33"/>
      <c r="X640" s="33"/>
      <c r="Y640" s="33"/>
      <c r="Z640" s="33"/>
      <c r="AA640" s="33"/>
      <c r="AB640" s="33"/>
      <c r="AC640" s="33"/>
      <c r="AD640" s="33"/>
      <c r="AE640" s="33"/>
      <c r="AT640" s="18" t="s">
        <v>136</v>
      </c>
      <c r="AU640" s="18" t="s">
        <v>86</v>
      </c>
    </row>
    <row r="641" spans="1:65" s="13" customFormat="1">
      <c r="B641" s="181"/>
      <c r="D641" s="160" t="s">
        <v>472</v>
      </c>
      <c r="E641" s="182" t="s">
        <v>1</v>
      </c>
      <c r="F641" s="183" t="s">
        <v>1667</v>
      </c>
      <c r="H641" s="184">
        <v>822.33500000000004</v>
      </c>
      <c r="I641" s="185"/>
      <c r="L641" s="181"/>
      <c r="M641" s="186"/>
      <c r="N641" s="187"/>
      <c r="O641" s="187"/>
      <c r="P641" s="187"/>
      <c r="Q641" s="187"/>
      <c r="R641" s="187"/>
      <c r="S641" s="187"/>
      <c r="T641" s="188"/>
      <c r="AT641" s="182" t="s">
        <v>472</v>
      </c>
      <c r="AU641" s="182" t="s">
        <v>86</v>
      </c>
      <c r="AV641" s="13" t="s">
        <v>88</v>
      </c>
      <c r="AW641" s="13" t="s">
        <v>35</v>
      </c>
      <c r="AX641" s="13" t="s">
        <v>86</v>
      </c>
      <c r="AY641" s="182" t="s">
        <v>127</v>
      </c>
    </row>
    <row r="642" spans="1:65" s="2" customFormat="1" ht="21.75" customHeight="1">
      <c r="A642" s="33"/>
      <c r="B642" s="145"/>
      <c r="C642" s="146" t="s">
        <v>1016</v>
      </c>
      <c r="D642" s="146" t="s">
        <v>130</v>
      </c>
      <c r="E642" s="147" t="s">
        <v>1254</v>
      </c>
      <c r="F642" s="148" t="s">
        <v>1255</v>
      </c>
      <c r="G642" s="149" t="s">
        <v>499</v>
      </c>
      <c r="H642" s="150">
        <v>27.032</v>
      </c>
      <c r="I642" s="151"/>
      <c r="J642" s="152">
        <f>ROUND(I642*H642,2)</f>
        <v>0</v>
      </c>
      <c r="K642" s="153"/>
      <c r="L642" s="34"/>
      <c r="M642" s="154" t="s">
        <v>1</v>
      </c>
      <c r="N642" s="155" t="s">
        <v>43</v>
      </c>
      <c r="O642" s="59"/>
      <c r="P642" s="156">
        <f>O642*H642</f>
        <v>0</v>
      </c>
      <c r="Q642" s="156">
        <v>0</v>
      </c>
      <c r="R642" s="156">
        <f>Q642*H642</f>
        <v>0</v>
      </c>
      <c r="S642" s="156">
        <v>0</v>
      </c>
      <c r="T642" s="157">
        <f>S642*H642</f>
        <v>0</v>
      </c>
      <c r="U642" s="33"/>
      <c r="V642" s="33"/>
      <c r="W642" s="33"/>
      <c r="X642" s="33"/>
      <c r="Y642" s="33"/>
      <c r="Z642" s="33"/>
      <c r="AA642" s="33"/>
      <c r="AB642" s="33"/>
      <c r="AC642" s="33"/>
      <c r="AD642" s="33"/>
      <c r="AE642" s="33"/>
      <c r="AR642" s="158" t="s">
        <v>168</v>
      </c>
      <c r="AT642" s="158" t="s">
        <v>130</v>
      </c>
      <c r="AU642" s="158" t="s">
        <v>86</v>
      </c>
      <c r="AY642" s="18" t="s">
        <v>127</v>
      </c>
      <c r="BE642" s="159">
        <f>IF(N642="základní",J642,0)</f>
        <v>0</v>
      </c>
      <c r="BF642" s="159">
        <f>IF(N642="snížená",J642,0)</f>
        <v>0</v>
      </c>
      <c r="BG642" s="159">
        <f>IF(N642="zákl. přenesená",J642,0)</f>
        <v>0</v>
      </c>
      <c r="BH642" s="159">
        <f>IF(N642="sníž. přenesená",J642,0)</f>
        <v>0</v>
      </c>
      <c r="BI642" s="159">
        <f>IF(N642="nulová",J642,0)</f>
        <v>0</v>
      </c>
      <c r="BJ642" s="18" t="s">
        <v>86</v>
      </c>
      <c r="BK642" s="159">
        <f>ROUND(I642*H642,2)</f>
        <v>0</v>
      </c>
      <c r="BL642" s="18" t="s">
        <v>168</v>
      </c>
      <c r="BM642" s="158" t="s">
        <v>1668</v>
      </c>
    </row>
    <row r="643" spans="1:65" s="2" customFormat="1" ht="39">
      <c r="A643" s="33"/>
      <c r="B643" s="34"/>
      <c r="C643" s="33"/>
      <c r="D643" s="160" t="s">
        <v>136</v>
      </c>
      <c r="E643" s="33"/>
      <c r="F643" s="161" t="s">
        <v>1257</v>
      </c>
      <c r="G643" s="33"/>
      <c r="H643" s="33"/>
      <c r="I643" s="162"/>
      <c r="J643" s="33"/>
      <c r="K643" s="33"/>
      <c r="L643" s="34"/>
      <c r="M643" s="163"/>
      <c r="N643" s="164"/>
      <c r="O643" s="59"/>
      <c r="P643" s="59"/>
      <c r="Q643" s="59"/>
      <c r="R643" s="59"/>
      <c r="S643" s="59"/>
      <c r="T643" s="60"/>
      <c r="U643" s="33"/>
      <c r="V643" s="33"/>
      <c r="W643" s="33"/>
      <c r="X643" s="33"/>
      <c r="Y643" s="33"/>
      <c r="Z643" s="33"/>
      <c r="AA643" s="33"/>
      <c r="AB643" s="33"/>
      <c r="AC643" s="33"/>
      <c r="AD643" s="33"/>
      <c r="AE643" s="33"/>
      <c r="AT643" s="18" t="s">
        <v>136</v>
      </c>
      <c r="AU643" s="18" t="s">
        <v>86</v>
      </c>
    </row>
    <row r="644" spans="1:65" s="13" customFormat="1">
      <c r="B644" s="181"/>
      <c r="D644" s="160" t="s">
        <v>472</v>
      </c>
      <c r="E644" s="182" t="s">
        <v>1</v>
      </c>
      <c r="F644" s="183" t="s">
        <v>1669</v>
      </c>
      <c r="H644" s="184">
        <v>13.52</v>
      </c>
      <c r="I644" s="185"/>
      <c r="L644" s="181"/>
      <c r="M644" s="186"/>
      <c r="N644" s="187"/>
      <c r="O644" s="187"/>
      <c r="P644" s="187"/>
      <c r="Q644" s="187"/>
      <c r="R644" s="187"/>
      <c r="S644" s="187"/>
      <c r="T644" s="188"/>
      <c r="AT644" s="182" t="s">
        <v>472</v>
      </c>
      <c r="AU644" s="182" t="s">
        <v>86</v>
      </c>
      <c r="AV644" s="13" t="s">
        <v>88</v>
      </c>
      <c r="AW644" s="13" t="s">
        <v>35</v>
      </c>
      <c r="AX644" s="13" t="s">
        <v>78</v>
      </c>
      <c r="AY644" s="182" t="s">
        <v>127</v>
      </c>
    </row>
    <row r="645" spans="1:65" s="13" customFormat="1" ht="33.75">
      <c r="B645" s="181"/>
      <c r="D645" s="160" t="s">
        <v>472</v>
      </c>
      <c r="E645" s="182" t="s">
        <v>1</v>
      </c>
      <c r="F645" s="183" t="s">
        <v>1670</v>
      </c>
      <c r="H645" s="184">
        <v>13.512</v>
      </c>
      <c r="I645" s="185"/>
      <c r="L645" s="181"/>
      <c r="M645" s="186"/>
      <c r="N645" s="187"/>
      <c r="O645" s="187"/>
      <c r="P645" s="187"/>
      <c r="Q645" s="187"/>
      <c r="R645" s="187"/>
      <c r="S645" s="187"/>
      <c r="T645" s="188"/>
      <c r="AT645" s="182" t="s">
        <v>472</v>
      </c>
      <c r="AU645" s="182" t="s">
        <v>86</v>
      </c>
      <c r="AV645" s="13" t="s">
        <v>88</v>
      </c>
      <c r="AW645" s="13" t="s">
        <v>35</v>
      </c>
      <c r="AX645" s="13" t="s">
        <v>78</v>
      </c>
      <c r="AY645" s="182" t="s">
        <v>127</v>
      </c>
    </row>
    <row r="646" spans="1:65" s="14" customFormat="1">
      <c r="B646" s="189"/>
      <c r="D646" s="160" t="s">
        <v>472</v>
      </c>
      <c r="E646" s="190" t="s">
        <v>1</v>
      </c>
      <c r="F646" s="191" t="s">
        <v>477</v>
      </c>
      <c r="H646" s="192">
        <v>27.032</v>
      </c>
      <c r="I646" s="193"/>
      <c r="L646" s="189"/>
      <c r="M646" s="194"/>
      <c r="N646" s="195"/>
      <c r="O646" s="195"/>
      <c r="P646" s="195"/>
      <c r="Q646" s="195"/>
      <c r="R646" s="195"/>
      <c r="S646" s="195"/>
      <c r="T646" s="196"/>
      <c r="AT646" s="190" t="s">
        <v>472</v>
      </c>
      <c r="AU646" s="190" t="s">
        <v>86</v>
      </c>
      <c r="AV646" s="14" t="s">
        <v>134</v>
      </c>
      <c r="AW646" s="14" t="s">
        <v>35</v>
      </c>
      <c r="AX646" s="14" t="s">
        <v>86</v>
      </c>
      <c r="AY646" s="190" t="s">
        <v>127</v>
      </c>
    </row>
    <row r="647" spans="1:65" s="2" customFormat="1" ht="16.5" customHeight="1">
      <c r="A647" s="33"/>
      <c r="B647" s="145"/>
      <c r="C647" s="146" t="s">
        <v>1020</v>
      </c>
      <c r="D647" s="146" t="s">
        <v>130</v>
      </c>
      <c r="E647" s="147" t="s">
        <v>1266</v>
      </c>
      <c r="F647" s="148" t="s">
        <v>1267</v>
      </c>
      <c r="G647" s="149" t="s">
        <v>499</v>
      </c>
      <c r="H647" s="150">
        <v>0.25</v>
      </c>
      <c r="I647" s="151"/>
      <c r="J647" s="152">
        <f>ROUND(I647*H647,2)</f>
        <v>0</v>
      </c>
      <c r="K647" s="153"/>
      <c r="L647" s="34"/>
      <c r="M647" s="154" t="s">
        <v>1</v>
      </c>
      <c r="N647" s="155" t="s">
        <v>43</v>
      </c>
      <c r="O647" s="59"/>
      <c r="P647" s="156">
        <f>O647*H647</f>
        <v>0</v>
      </c>
      <c r="Q647" s="156">
        <v>0</v>
      </c>
      <c r="R647" s="156">
        <f>Q647*H647</f>
        <v>0</v>
      </c>
      <c r="S647" s="156">
        <v>0</v>
      </c>
      <c r="T647" s="157">
        <f>S647*H647</f>
        <v>0</v>
      </c>
      <c r="U647" s="33"/>
      <c r="V647" s="33"/>
      <c r="W647" s="33"/>
      <c r="X647" s="33"/>
      <c r="Y647" s="33"/>
      <c r="Z647" s="33"/>
      <c r="AA647" s="33"/>
      <c r="AB647" s="33"/>
      <c r="AC647" s="33"/>
      <c r="AD647" s="33"/>
      <c r="AE647" s="33"/>
      <c r="AR647" s="158" t="s">
        <v>168</v>
      </c>
      <c r="AT647" s="158" t="s">
        <v>130</v>
      </c>
      <c r="AU647" s="158" t="s">
        <v>86</v>
      </c>
      <c r="AY647" s="18" t="s">
        <v>127</v>
      </c>
      <c r="BE647" s="159">
        <f>IF(N647="základní",J647,0)</f>
        <v>0</v>
      </c>
      <c r="BF647" s="159">
        <f>IF(N647="snížená",J647,0)</f>
        <v>0</v>
      </c>
      <c r="BG647" s="159">
        <f>IF(N647="zákl. přenesená",J647,0)</f>
        <v>0</v>
      </c>
      <c r="BH647" s="159">
        <f>IF(N647="sníž. přenesená",J647,0)</f>
        <v>0</v>
      </c>
      <c r="BI647" s="159">
        <f>IF(N647="nulová",J647,0)</f>
        <v>0</v>
      </c>
      <c r="BJ647" s="18" t="s">
        <v>86</v>
      </c>
      <c r="BK647" s="159">
        <f>ROUND(I647*H647,2)</f>
        <v>0</v>
      </c>
      <c r="BL647" s="18" t="s">
        <v>168</v>
      </c>
      <c r="BM647" s="158" t="s">
        <v>1671</v>
      </c>
    </row>
    <row r="648" spans="1:65" s="2" customFormat="1" ht="48.75">
      <c r="A648" s="33"/>
      <c r="B648" s="34"/>
      <c r="C648" s="33"/>
      <c r="D648" s="160" t="s">
        <v>136</v>
      </c>
      <c r="E648" s="33"/>
      <c r="F648" s="161" t="s">
        <v>1269</v>
      </c>
      <c r="G648" s="33"/>
      <c r="H648" s="33"/>
      <c r="I648" s="162"/>
      <c r="J648" s="33"/>
      <c r="K648" s="33"/>
      <c r="L648" s="34"/>
      <c r="M648" s="163"/>
      <c r="N648" s="164"/>
      <c r="O648" s="59"/>
      <c r="P648" s="59"/>
      <c r="Q648" s="59"/>
      <c r="R648" s="59"/>
      <c r="S648" s="59"/>
      <c r="T648" s="60"/>
      <c r="U648" s="33"/>
      <c r="V648" s="33"/>
      <c r="W648" s="33"/>
      <c r="X648" s="33"/>
      <c r="Y648" s="33"/>
      <c r="Z648" s="33"/>
      <c r="AA648" s="33"/>
      <c r="AB648" s="33"/>
      <c r="AC648" s="33"/>
      <c r="AD648" s="33"/>
      <c r="AE648" s="33"/>
      <c r="AT648" s="18" t="s">
        <v>136</v>
      </c>
      <c r="AU648" s="18" t="s">
        <v>86</v>
      </c>
    </row>
    <row r="649" spans="1:65" s="2" customFormat="1" ht="16.5" customHeight="1">
      <c r="A649" s="33"/>
      <c r="B649" s="145"/>
      <c r="C649" s="146" t="s">
        <v>1024</v>
      </c>
      <c r="D649" s="146" t="s">
        <v>130</v>
      </c>
      <c r="E649" s="147" t="s">
        <v>1271</v>
      </c>
      <c r="F649" s="148" t="s">
        <v>1272</v>
      </c>
      <c r="G649" s="149" t="s">
        <v>499</v>
      </c>
      <c r="H649" s="150">
        <v>48.942</v>
      </c>
      <c r="I649" s="151"/>
      <c r="J649" s="152">
        <f>ROUND(I649*H649,2)</f>
        <v>0</v>
      </c>
      <c r="K649" s="153"/>
      <c r="L649" s="34"/>
      <c r="M649" s="154" t="s">
        <v>1</v>
      </c>
      <c r="N649" s="155" t="s">
        <v>43</v>
      </c>
      <c r="O649" s="59"/>
      <c r="P649" s="156">
        <f>O649*H649</f>
        <v>0</v>
      </c>
      <c r="Q649" s="156">
        <v>0</v>
      </c>
      <c r="R649" s="156">
        <f>Q649*H649</f>
        <v>0</v>
      </c>
      <c r="S649" s="156">
        <v>0</v>
      </c>
      <c r="T649" s="157">
        <f>S649*H649</f>
        <v>0</v>
      </c>
      <c r="U649" s="33"/>
      <c r="V649" s="33"/>
      <c r="W649" s="33"/>
      <c r="X649" s="33"/>
      <c r="Y649" s="33"/>
      <c r="Z649" s="33"/>
      <c r="AA649" s="33"/>
      <c r="AB649" s="33"/>
      <c r="AC649" s="33"/>
      <c r="AD649" s="33"/>
      <c r="AE649" s="33"/>
      <c r="AR649" s="158" t="s">
        <v>168</v>
      </c>
      <c r="AT649" s="158" t="s">
        <v>130</v>
      </c>
      <c r="AU649" s="158" t="s">
        <v>86</v>
      </c>
      <c r="AY649" s="18" t="s">
        <v>127</v>
      </c>
      <c r="BE649" s="159">
        <f>IF(N649="základní",J649,0)</f>
        <v>0</v>
      </c>
      <c r="BF649" s="159">
        <f>IF(N649="snížená",J649,0)</f>
        <v>0</v>
      </c>
      <c r="BG649" s="159">
        <f>IF(N649="zákl. přenesená",J649,0)</f>
        <v>0</v>
      </c>
      <c r="BH649" s="159">
        <f>IF(N649="sníž. přenesená",J649,0)</f>
        <v>0</v>
      </c>
      <c r="BI649" s="159">
        <f>IF(N649="nulová",J649,0)</f>
        <v>0</v>
      </c>
      <c r="BJ649" s="18" t="s">
        <v>86</v>
      </c>
      <c r="BK649" s="159">
        <f>ROUND(I649*H649,2)</f>
        <v>0</v>
      </c>
      <c r="BL649" s="18" t="s">
        <v>168</v>
      </c>
      <c r="BM649" s="158" t="s">
        <v>1672</v>
      </c>
    </row>
    <row r="650" spans="1:65" s="2" customFormat="1" ht="39">
      <c r="A650" s="33"/>
      <c r="B650" s="34"/>
      <c r="C650" s="33"/>
      <c r="D650" s="160" t="s">
        <v>136</v>
      </c>
      <c r="E650" s="33"/>
      <c r="F650" s="161" t="s">
        <v>1673</v>
      </c>
      <c r="G650" s="33"/>
      <c r="H650" s="33"/>
      <c r="I650" s="162"/>
      <c r="J650" s="33"/>
      <c r="K650" s="33"/>
      <c r="L650" s="34"/>
      <c r="M650" s="163"/>
      <c r="N650" s="164"/>
      <c r="O650" s="59"/>
      <c r="P650" s="59"/>
      <c r="Q650" s="59"/>
      <c r="R650" s="59"/>
      <c r="S650" s="59"/>
      <c r="T650" s="60"/>
      <c r="U650" s="33"/>
      <c r="V650" s="33"/>
      <c r="W650" s="33"/>
      <c r="X650" s="33"/>
      <c r="Y650" s="33"/>
      <c r="Z650" s="33"/>
      <c r="AA650" s="33"/>
      <c r="AB650" s="33"/>
      <c r="AC650" s="33"/>
      <c r="AD650" s="33"/>
      <c r="AE650" s="33"/>
      <c r="AT650" s="18" t="s">
        <v>136</v>
      </c>
      <c r="AU650" s="18" t="s">
        <v>86</v>
      </c>
    </row>
    <row r="651" spans="1:65" s="13" customFormat="1">
      <c r="B651" s="181"/>
      <c r="D651" s="160" t="s">
        <v>472</v>
      </c>
      <c r="E651" s="182" t="s">
        <v>1</v>
      </c>
      <c r="F651" s="183" t="s">
        <v>1674</v>
      </c>
      <c r="H651" s="184">
        <v>0.28000000000000003</v>
      </c>
      <c r="I651" s="185"/>
      <c r="L651" s="181"/>
      <c r="M651" s="186"/>
      <c r="N651" s="187"/>
      <c r="O651" s="187"/>
      <c r="P651" s="187"/>
      <c r="Q651" s="187"/>
      <c r="R651" s="187"/>
      <c r="S651" s="187"/>
      <c r="T651" s="188"/>
      <c r="AT651" s="182" t="s">
        <v>472</v>
      </c>
      <c r="AU651" s="182" t="s">
        <v>86</v>
      </c>
      <c r="AV651" s="13" t="s">
        <v>88</v>
      </c>
      <c r="AW651" s="13" t="s">
        <v>35</v>
      </c>
      <c r="AX651" s="13" t="s">
        <v>78</v>
      </c>
      <c r="AY651" s="182" t="s">
        <v>127</v>
      </c>
    </row>
    <row r="652" spans="1:65" s="13" customFormat="1">
      <c r="B652" s="181"/>
      <c r="D652" s="160" t="s">
        <v>472</v>
      </c>
      <c r="E652" s="182" t="s">
        <v>1</v>
      </c>
      <c r="F652" s="183" t="s">
        <v>1675</v>
      </c>
      <c r="H652" s="184">
        <v>46.502000000000002</v>
      </c>
      <c r="I652" s="185"/>
      <c r="L652" s="181"/>
      <c r="M652" s="186"/>
      <c r="N652" s="187"/>
      <c r="O652" s="187"/>
      <c r="P652" s="187"/>
      <c r="Q652" s="187"/>
      <c r="R652" s="187"/>
      <c r="S652" s="187"/>
      <c r="T652" s="188"/>
      <c r="AT652" s="182" t="s">
        <v>472</v>
      </c>
      <c r="AU652" s="182" t="s">
        <v>86</v>
      </c>
      <c r="AV652" s="13" t="s">
        <v>88</v>
      </c>
      <c r="AW652" s="13" t="s">
        <v>35</v>
      </c>
      <c r="AX652" s="13" t="s">
        <v>78</v>
      </c>
      <c r="AY652" s="182" t="s">
        <v>127</v>
      </c>
    </row>
    <row r="653" spans="1:65" s="13" customFormat="1">
      <c r="B653" s="181"/>
      <c r="D653" s="160" t="s">
        <v>472</v>
      </c>
      <c r="E653" s="182" t="s">
        <v>1</v>
      </c>
      <c r="F653" s="183" t="s">
        <v>1676</v>
      </c>
      <c r="H653" s="184">
        <v>2.16</v>
      </c>
      <c r="I653" s="185"/>
      <c r="L653" s="181"/>
      <c r="M653" s="186"/>
      <c r="N653" s="187"/>
      <c r="O653" s="187"/>
      <c r="P653" s="187"/>
      <c r="Q653" s="187"/>
      <c r="R653" s="187"/>
      <c r="S653" s="187"/>
      <c r="T653" s="188"/>
      <c r="AT653" s="182" t="s">
        <v>472</v>
      </c>
      <c r="AU653" s="182" t="s">
        <v>86</v>
      </c>
      <c r="AV653" s="13" t="s">
        <v>88</v>
      </c>
      <c r="AW653" s="13" t="s">
        <v>35</v>
      </c>
      <c r="AX653" s="13" t="s">
        <v>78</v>
      </c>
      <c r="AY653" s="182" t="s">
        <v>127</v>
      </c>
    </row>
    <row r="654" spans="1:65" s="14" customFormat="1">
      <c r="B654" s="189"/>
      <c r="D654" s="160" t="s">
        <v>472</v>
      </c>
      <c r="E654" s="190" t="s">
        <v>1</v>
      </c>
      <c r="F654" s="191" t="s">
        <v>477</v>
      </c>
      <c r="H654" s="192">
        <v>48.942</v>
      </c>
      <c r="I654" s="193"/>
      <c r="L654" s="189"/>
      <c r="M654" s="204"/>
      <c r="N654" s="205"/>
      <c r="O654" s="205"/>
      <c r="P654" s="205"/>
      <c r="Q654" s="205"/>
      <c r="R654" s="205"/>
      <c r="S654" s="205"/>
      <c r="T654" s="206"/>
      <c r="AT654" s="190" t="s">
        <v>472</v>
      </c>
      <c r="AU654" s="190" t="s">
        <v>86</v>
      </c>
      <c r="AV654" s="14" t="s">
        <v>134</v>
      </c>
      <c r="AW654" s="14" t="s">
        <v>35</v>
      </c>
      <c r="AX654" s="14" t="s">
        <v>86</v>
      </c>
      <c r="AY654" s="190" t="s">
        <v>127</v>
      </c>
    </row>
    <row r="655" spans="1:65" s="2" customFormat="1" ht="6.95" customHeight="1">
      <c r="A655" s="33"/>
      <c r="B655" s="48"/>
      <c r="C655" s="49"/>
      <c r="D655" s="49"/>
      <c r="E655" s="49"/>
      <c r="F655" s="49"/>
      <c r="G655" s="49"/>
      <c r="H655" s="49"/>
      <c r="I655" s="49"/>
      <c r="J655" s="49"/>
      <c r="K655" s="49"/>
      <c r="L655" s="34"/>
      <c r="M655" s="33"/>
      <c r="O655" s="33"/>
      <c r="P655" s="33"/>
      <c r="Q655" s="33"/>
      <c r="R655" s="33"/>
      <c r="S655" s="33"/>
      <c r="T655" s="33"/>
      <c r="U655" s="33"/>
      <c r="V655" s="33"/>
      <c r="W655" s="33"/>
      <c r="X655" s="33"/>
      <c r="Y655" s="33"/>
      <c r="Z655" s="33"/>
      <c r="AA655" s="33"/>
      <c r="AB655" s="33"/>
      <c r="AC655" s="33"/>
      <c r="AD655" s="33"/>
      <c r="AE655" s="33"/>
    </row>
  </sheetData>
  <autoFilter ref="C119:K654"/>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41"/>
      <c r="N2" s="241"/>
      <c r="O2" s="241"/>
      <c r="P2" s="241"/>
      <c r="Q2" s="241"/>
      <c r="R2" s="241"/>
      <c r="S2" s="241"/>
      <c r="T2" s="241"/>
      <c r="U2" s="241"/>
      <c r="V2" s="241"/>
      <c r="AT2" s="18" t="s">
        <v>100</v>
      </c>
    </row>
    <row r="3" spans="1:46" s="1" customFormat="1" ht="6.95" customHeight="1">
      <c r="B3" s="19"/>
      <c r="C3" s="20"/>
      <c r="D3" s="20"/>
      <c r="E3" s="20"/>
      <c r="F3" s="20"/>
      <c r="G3" s="20"/>
      <c r="H3" s="20"/>
      <c r="I3" s="20"/>
      <c r="J3" s="20"/>
      <c r="K3" s="20"/>
      <c r="L3" s="21"/>
      <c r="AT3" s="18" t="s">
        <v>88</v>
      </c>
    </row>
    <row r="4" spans="1:46" s="1" customFormat="1" ht="24.95" customHeight="1">
      <c r="B4" s="21"/>
      <c r="D4" s="22" t="s">
        <v>101</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5" t="str">
        <f>'Rekapitulace stavby'!K6</f>
        <v>Oprava výhybek č. 1,2,3,4,5,6,7 a 8 v žst. Jihlava</v>
      </c>
      <c r="F7" s="256"/>
      <c r="G7" s="256"/>
      <c r="H7" s="256"/>
      <c r="L7" s="21"/>
    </row>
    <row r="8" spans="1:46" s="2" customFormat="1" ht="12" customHeight="1">
      <c r="A8" s="33"/>
      <c r="B8" s="34"/>
      <c r="C8" s="33"/>
      <c r="D8" s="28" t="s">
        <v>102</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4" t="s">
        <v>1677</v>
      </c>
      <c r="F9" s="254"/>
      <c r="G9" s="254"/>
      <c r="H9" s="254"/>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Vyplň údaj</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23</v>
      </c>
      <c r="E14" s="33"/>
      <c r="F14" s="33"/>
      <c r="G14" s="33"/>
      <c r="H14" s="33"/>
      <c r="I14" s="28" t="s">
        <v>24</v>
      </c>
      <c r="J14" s="26" t="s">
        <v>25</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28</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29</v>
      </c>
      <c r="E17" s="33"/>
      <c r="F17" s="33"/>
      <c r="G17" s="33"/>
      <c r="H17" s="33"/>
      <c r="I17" s="28" t="s">
        <v>24</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7" t="str">
        <f>'Rekapitulace stavby'!E14</f>
        <v>Vyplň údaj</v>
      </c>
      <c r="F18" s="249"/>
      <c r="G18" s="249"/>
      <c r="H18" s="249"/>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31</v>
      </c>
      <c r="E20" s="33"/>
      <c r="F20" s="33"/>
      <c r="G20" s="33"/>
      <c r="H20" s="33"/>
      <c r="I20" s="28" t="s">
        <v>24</v>
      </c>
      <c r="J20" s="26" t="s">
        <v>32</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28" t="s">
        <v>27</v>
      </c>
      <c r="J21" s="26" t="s">
        <v>34</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36</v>
      </c>
      <c r="E23" s="33"/>
      <c r="F23" s="33"/>
      <c r="G23" s="33"/>
      <c r="H23" s="33"/>
      <c r="I23" s="28" t="s">
        <v>24</v>
      </c>
      <c r="J23" s="26" t="s">
        <v>32</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33</v>
      </c>
      <c r="F24" s="33"/>
      <c r="G24" s="33"/>
      <c r="H24" s="33"/>
      <c r="I24" s="28" t="s">
        <v>27</v>
      </c>
      <c r="J24" s="26" t="s">
        <v>34</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37</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53" t="s">
        <v>1</v>
      </c>
      <c r="F27" s="253"/>
      <c r="G27" s="253"/>
      <c r="H27" s="253"/>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38</v>
      </c>
      <c r="E30" s="33"/>
      <c r="F30" s="33"/>
      <c r="G30" s="33"/>
      <c r="H30" s="33"/>
      <c r="I30" s="33"/>
      <c r="J30" s="72">
        <f>ROUND(J117,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37" t="s">
        <v>39</v>
      </c>
      <c r="J32" s="37" t="s">
        <v>41</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42</v>
      </c>
      <c r="E33" s="28" t="s">
        <v>43</v>
      </c>
      <c r="F33" s="100">
        <f>ROUND((SUM(BE117:BE170)),  2)</f>
        <v>0</v>
      </c>
      <c r="G33" s="33"/>
      <c r="H33" s="33"/>
      <c r="I33" s="101">
        <v>0.21</v>
      </c>
      <c r="J33" s="100">
        <f>ROUND(((SUM(BE117:BE170))*I33),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0">
        <f>ROUND((SUM(BF117:BF170)),  2)</f>
        <v>0</v>
      </c>
      <c r="G34" s="33"/>
      <c r="H34" s="33"/>
      <c r="I34" s="101">
        <v>0.15</v>
      </c>
      <c r="J34" s="100">
        <f>ROUND(((SUM(BF117:BF170))*I34),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0">
        <f>ROUND((SUM(BG117:BG170)),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0">
        <f>ROUND((SUM(BH117:BH170)),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0">
        <f>ROUND((SUM(BI117:BI170)),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48</v>
      </c>
      <c r="E39" s="61"/>
      <c r="F39" s="61"/>
      <c r="G39" s="104" t="s">
        <v>49</v>
      </c>
      <c r="H39" s="105" t="s">
        <v>50</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51</v>
      </c>
      <c r="E50" s="45"/>
      <c r="F50" s="45"/>
      <c r="G50" s="44" t="s">
        <v>52</v>
      </c>
      <c r="H50" s="45"/>
      <c r="I50" s="45"/>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53</v>
      </c>
      <c r="E61" s="36"/>
      <c r="F61" s="108" t="s">
        <v>54</v>
      </c>
      <c r="G61" s="46" t="s">
        <v>53</v>
      </c>
      <c r="H61" s="36"/>
      <c r="I61" s="36"/>
      <c r="J61" s="109" t="s">
        <v>54</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55</v>
      </c>
      <c r="E65" s="47"/>
      <c r="F65" s="47"/>
      <c r="G65" s="44" t="s">
        <v>56</v>
      </c>
      <c r="H65" s="47"/>
      <c r="I65" s="47"/>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53</v>
      </c>
      <c r="E76" s="36"/>
      <c r="F76" s="108" t="s">
        <v>54</v>
      </c>
      <c r="G76" s="46" t="s">
        <v>53</v>
      </c>
      <c r="H76" s="36"/>
      <c r="I76" s="36"/>
      <c r="J76" s="109" t="s">
        <v>54</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104</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55" t="str">
        <f>E7</f>
        <v>Oprava výhybek č. 1,2,3,4,5,6,7 a 8 v žst. Jihlava</v>
      </c>
      <c r="F85" s="256"/>
      <c r="G85" s="256"/>
      <c r="H85" s="256"/>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102</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34" t="str">
        <f>E9</f>
        <v>VRN - Vedlejší rozpočtové náklady</v>
      </c>
      <c r="F87" s="254"/>
      <c r="G87" s="254"/>
      <c r="H87" s="254"/>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žst. Jihlava</v>
      </c>
      <c r="G89" s="33"/>
      <c r="H89" s="33"/>
      <c r="I89" s="28" t="s">
        <v>22</v>
      </c>
      <c r="J89" s="56" t="str">
        <f>IF(J12="","",J12)</f>
        <v>Vyplň údaj</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hidden="1" customHeight="1">
      <c r="A91" s="33"/>
      <c r="B91" s="34"/>
      <c r="C91" s="28" t="s">
        <v>23</v>
      </c>
      <c r="D91" s="33"/>
      <c r="E91" s="33"/>
      <c r="F91" s="26" t="str">
        <f>E15</f>
        <v>Správa železnic, státní organizace</v>
      </c>
      <c r="G91" s="33"/>
      <c r="H91" s="33"/>
      <c r="I91" s="28" t="s">
        <v>31</v>
      </c>
      <c r="J91" s="31" t="str">
        <f>E21</f>
        <v>DMC Havlíčkův Brod, s.r.o.</v>
      </c>
      <c r="K91" s="33"/>
      <c r="L91" s="43"/>
      <c r="S91" s="33"/>
      <c r="T91" s="33"/>
      <c r="U91" s="33"/>
      <c r="V91" s="33"/>
      <c r="W91" s="33"/>
      <c r="X91" s="33"/>
      <c r="Y91" s="33"/>
      <c r="Z91" s="33"/>
      <c r="AA91" s="33"/>
      <c r="AB91" s="33"/>
      <c r="AC91" s="33"/>
      <c r="AD91" s="33"/>
      <c r="AE91" s="33"/>
    </row>
    <row r="92" spans="1:47" s="2" customFormat="1" ht="25.7" hidden="1" customHeight="1">
      <c r="A92" s="33"/>
      <c r="B92" s="34"/>
      <c r="C92" s="28" t="s">
        <v>29</v>
      </c>
      <c r="D92" s="33"/>
      <c r="E92" s="33"/>
      <c r="F92" s="26" t="str">
        <f>IF(E18="","",E18)</f>
        <v>Vyplň údaj</v>
      </c>
      <c r="G92" s="33"/>
      <c r="H92" s="33"/>
      <c r="I92" s="28" t="s">
        <v>36</v>
      </c>
      <c r="J92" s="31" t="str">
        <f>E24</f>
        <v>DMC Havlíčkův Brod, s.r.o.</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105</v>
      </c>
      <c r="D94" s="102"/>
      <c r="E94" s="102"/>
      <c r="F94" s="102"/>
      <c r="G94" s="102"/>
      <c r="H94" s="102"/>
      <c r="I94" s="102"/>
      <c r="J94" s="111" t="s">
        <v>106</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107</v>
      </c>
      <c r="D96" s="33"/>
      <c r="E96" s="33"/>
      <c r="F96" s="33"/>
      <c r="G96" s="33"/>
      <c r="H96" s="33"/>
      <c r="I96" s="33"/>
      <c r="J96" s="72">
        <f>J117</f>
        <v>0</v>
      </c>
      <c r="K96" s="33"/>
      <c r="L96" s="43"/>
      <c r="S96" s="33"/>
      <c r="T96" s="33"/>
      <c r="U96" s="33"/>
      <c r="V96" s="33"/>
      <c r="W96" s="33"/>
      <c r="X96" s="33"/>
      <c r="Y96" s="33"/>
      <c r="Z96" s="33"/>
      <c r="AA96" s="33"/>
      <c r="AB96" s="33"/>
      <c r="AC96" s="33"/>
      <c r="AD96" s="33"/>
      <c r="AE96" s="33"/>
      <c r="AU96" s="18" t="s">
        <v>108</v>
      </c>
    </row>
    <row r="97" spans="1:31" s="9" customFormat="1" ht="24.95" hidden="1" customHeight="1">
      <c r="B97" s="113"/>
      <c r="D97" s="114" t="s">
        <v>1677</v>
      </c>
      <c r="E97" s="115"/>
      <c r="F97" s="115"/>
      <c r="G97" s="115"/>
      <c r="H97" s="115"/>
      <c r="I97" s="115"/>
      <c r="J97" s="116">
        <f>J118</f>
        <v>0</v>
      </c>
      <c r="L97" s="113"/>
    </row>
    <row r="98" spans="1:31" s="2" customFormat="1" ht="21.75" hidden="1" customHeight="1">
      <c r="A98" s="33"/>
      <c r="B98" s="34"/>
      <c r="C98" s="33"/>
      <c r="D98" s="33"/>
      <c r="E98" s="33"/>
      <c r="F98" s="33"/>
      <c r="G98" s="33"/>
      <c r="H98" s="33"/>
      <c r="I98" s="33"/>
      <c r="J98" s="33"/>
      <c r="K98" s="33"/>
      <c r="L98" s="43"/>
      <c r="S98" s="33"/>
      <c r="T98" s="33"/>
      <c r="U98" s="33"/>
      <c r="V98" s="33"/>
      <c r="W98" s="33"/>
      <c r="X98" s="33"/>
      <c r="Y98" s="33"/>
      <c r="Z98" s="33"/>
      <c r="AA98" s="33"/>
      <c r="AB98" s="33"/>
      <c r="AC98" s="33"/>
      <c r="AD98" s="33"/>
      <c r="AE98" s="33"/>
    </row>
    <row r="99" spans="1:31" s="2" customFormat="1" ht="6.95" hidden="1" customHeight="1">
      <c r="A99" s="33"/>
      <c r="B99" s="48"/>
      <c r="C99" s="49"/>
      <c r="D99" s="49"/>
      <c r="E99" s="49"/>
      <c r="F99" s="49"/>
      <c r="G99" s="49"/>
      <c r="H99" s="49"/>
      <c r="I99" s="49"/>
      <c r="J99" s="49"/>
      <c r="K99" s="49"/>
      <c r="L99" s="43"/>
      <c r="S99" s="33"/>
      <c r="T99" s="33"/>
      <c r="U99" s="33"/>
      <c r="V99" s="33"/>
      <c r="W99" s="33"/>
      <c r="X99" s="33"/>
      <c r="Y99" s="33"/>
      <c r="Z99" s="33"/>
      <c r="AA99" s="33"/>
      <c r="AB99" s="33"/>
      <c r="AC99" s="33"/>
      <c r="AD99" s="33"/>
      <c r="AE99" s="33"/>
    </row>
    <row r="100" spans="1:31" hidden="1"/>
    <row r="101" spans="1:31" hidden="1"/>
    <row r="102" spans="1:31" hidden="1"/>
    <row r="103" spans="1:31" s="2" customFormat="1" ht="6.95" customHeight="1">
      <c r="A103" s="33"/>
      <c r="B103" s="50"/>
      <c r="C103" s="51"/>
      <c r="D103" s="51"/>
      <c r="E103" s="51"/>
      <c r="F103" s="51"/>
      <c r="G103" s="51"/>
      <c r="H103" s="51"/>
      <c r="I103" s="51"/>
      <c r="J103" s="51"/>
      <c r="K103" s="51"/>
      <c r="L103" s="43"/>
      <c r="S103" s="33"/>
      <c r="T103" s="33"/>
      <c r="U103" s="33"/>
      <c r="V103" s="33"/>
      <c r="W103" s="33"/>
      <c r="X103" s="33"/>
      <c r="Y103" s="33"/>
      <c r="Z103" s="33"/>
      <c r="AA103" s="33"/>
      <c r="AB103" s="33"/>
      <c r="AC103" s="33"/>
      <c r="AD103" s="33"/>
      <c r="AE103" s="33"/>
    </row>
    <row r="104" spans="1:31" s="2" customFormat="1" ht="24.95" customHeight="1">
      <c r="A104" s="33"/>
      <c r="B104" s="34"/>
      <c r="C104" s="22" t="s">
        <v>112</v>
      </c>
      <c r="D104" s="33"/>
      <c r="E104" s="33"/>
      <c r="F104" s="33"/>
      <c r="G104" s="33"/>
      <c r="H104" s="33"/>
      <c r="I104" s="33"/>
      <c r="J104" s="33"/>
      <c r="K104" s="33"/>
      <c r="L104" s="43"/>
      <c r="S104" s="33"/>
      <c r="T104" s="33"/>
      <c r="U104" s="33"/>
      <c r="V104" s="33"/>
      <c r="W104" s="33"/>
      <c r="X104" s="33"/>
      <c r="Y104" s="33"/>
      <c r="Z104" s="33"/>
      <c r="AA104" s="33"/>
      <c r="AB104" s="33"/>
      <c r="AC104" s="33"/>
      <c r="AD104" s="33"/>
      <c r="AE104" s="33"/>
    </row>
    <row r="105" spans="1:31" s="2" customFormat="1" ht="6.95" customHeight="1">
      <c r="A105" s="33"/>
      <c r="B105" s="34"/>
      <c r="C105" s="33"/>
      <c r="D105" s="33"/>
      <c r="E105" s="33"/>
      <c r="F105" s="33"/>
      <c r="G105" s="33"/>
      <c r="H105" s="33"/>
      <c r="I105" s="33"/>
      <c r="J105" s="33"/>
      <c r="K105" s="33"/>
      <c r="L105" s="43"/>
      <c r="S105" s="33"/>
      <c r="T105" s="33"/>
      <c r="U105" s="33"/>
      <c r="V105" s="33"/>
      <c r="W105" s="33"/>
      <c r="X105" s="33"/>
      <c r="Y105" s="33"/>
      <c r="Z105" s="33"/>
      <c r="AA105" s="33"/>
      <c r="AB105" s="33"/>
      <c r="AC105" s="33"/>
      <c r="AD105" s="33"/>
      <c r="AE105" s="33"/>
    </row>
    <row r="106" spans="1:31" s="2" customFormat="1" ht="12" customHeight="1">
      <c r="A106" s="33"/>
      <c r="B106" s="34"/>
      <c r="C106" s="28" t="s">
        <v>16</v>
      </c>
      <c r="D106" s="33"/>
      <c r="E106" s="33"/>
      <c r="F106" s="33"/>
      <c r="G106" s="33"/>
      <c r="H106" s="33"/>
      <c r="I106" s="33"/>
      <c r="J106" s="33"/>
      <c r="K106" s="33"/>
      <c r="L106" s="43"/>
      <c r="S106" s="33"/>
      <c r="T106" s="33"/>
      <c r="U106" s="33"/>
      <c r="V106" s="33"/>
      <c r="W106" s="33"/>
      <c r="X106" s="33"/>
      <c r="Y106" s="33"/>
      <c r="Z106" s="33"/>
      <c r="AA106" s="33"/>
      <c r="AB106" s="33"/>
      <c r="AC106" s="33"/>
      <c r="AD106" s="33"/>
      <c r="AE106" s="33"/>
    </row>
    <row r="107" spans="1:31" s="2" customFormat="1" ht="16.5" customHeight="1">
      <c r="A107" s="33"/>
      <c r="B107" s="34"/>
      <c r="C107" s="33"/>
      <c r="D107" s="33"/>
      <c r="E107" s="255" t="str">
        <f>E7</f>
        <v>Oprava výhybek č. 1,2,3,4,5,6,7 a 8 v žst. Jihlava</v>
      </c>
      <c r="F107" s="256"/>
      <c r="G107" s="256"/>
      <c r="H107" s="256"/>
      <c r="I107" s="33"/>
      <c r="J107" s="33"/>
      <c r="K107" s="33"/>
      <c r="L107" s="43"/>
      <c r="S107" s="33"/>
      <c r="T107" s="33"/>
      <c r="U107" s="33"/>
      <c r="V107" s="33"/>
      <c r="W107" s="33"/>
      <c r="X107" s="33"/>
      <c r="Y107" s="33"/>
      <c r="Z107" s="33"/>
      <c r="AA107" s="33"/>
      <c r="AB107" s="33"/>
      <c r="AC107" s="33"/>
      <c r="AD107" s="33"/>
      <c r="AE107" s="33"/>
    </row>
    <row r="108" spans="1:31" s="2" customFormat="1" ht="12" customHeight="1">
      <c r="A108" s="33"/>
      <c r="B108" s="34"/>
      <c r="C108" s="28" t="s">
        <v>102</v>
      </c>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16.5" customHeight="1">
      <c r="A109" s="33"/>
      <c r="B109" s="34"/>
      <c r="C109" s="33"/>
      <c r="D109" s="33"/>
      <c r="E109" s="234" t="str">
        <f>E9</f>
        <v>VRN - Vedlejší rozpočtové náklady</v>
      </c>
      <c r="F109" s="254"/>
      <c r="G109" s="254"/>
      <c r="H109" s="254"/>
      <c r="I109" s="33"/>
      <c r="J109" s="33"/>
      <c r="K109" s="33"/>
      <c r="L109" s="43"/>
      <c r="S109" s="33"/>
      <c r="T109" s="33"/>
      <c r="U109" s="33"/>
      <c r="V109" s="33"/>
      <c r="W109" s="33"/>
      <c r="X109" s="33"/>
      <c r="Y109" s="33"/>
      <c r="Z109" s="33"/>
      <c r="AA109" s="33"/>
      <c r="AB109" s="33"/>
      <c r="AC109" s="33"/>
      <c r="AD109" s="33"/>
      <c r="AE109" s="33"/>
    </row>
    <row r="110" spans="1:31" s="2" customFormat="1" ht="6.95" customHeight="1">
      <c r="A110" s="33"/>
      <c r="B110" s="34"/>
      <c r="C110" s="33"/>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31" s="2" customFormat="1" ht="12" customHeight="1">
      <c r="A111" s="33"/>
      <c r="B111" s="34"/>
      <c r="C111" s="28" t="s">
        <v>20</v>
      </c>
      <c r="D111" s="33"/>
      <c r="E111" s="33"/>
      <c r="F111" s="26" t="str">
        <f>F12</f>
        <v>žst. Jihlava</v>
      </c>
      <c r="G111" s="33"/>
      <c r="H111" s="33"/>
      <c r="I111" s="28" t="s">
        <v>22</v>
      </c>
      <c r="J111" s="56" t="str">
        <f>IF(J12="","",J12)</f>
        <v>Vyplň údaj</v>
      </c>
      <c r="K111" s="33"/>
      <c r="L111" s="43"/>
      <c r="S111" s="33"/>
      <c r="T111" s="33"/>
      <c r="U111" s="33"/>
      <c r="V111" s="33"/>
      <c r="W111" s="33"/>
      <c r="X111" s="33"/>
      <c r="Y111" s="33"/>
      <c r="Z111" s="33"/>
      <c r="AA111" s="33"/>
      <c r="AB111" s="33"/>
      <c r="AC111" s="33"/>
      <c r="AD111" s="33"/>
      <c r="AE111" s="33"/>
    </row>
    <row r="112" spans="1:31" s="2" customFormat="1" ht="6.95" customHeight="1">
      <c r="A112" s="33"/>
      <c r="B112" s="34"/>
      <c r="C112" s="33"/>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25.7" customHeight="1">
      <c r="A113" s="33"/>
      <c r="B113" s="34"/>
      <c r="C113" s="28" t="s">
        <v>23</v>
      </c>
      <c r="D113" s="33"/>
      <c r="E113" s="33"/>
      <c r="F113" s="26" t="str">
        <f>E15</f>
        <v>Správa železnic, státní organizace</v>
      </c>
      <c r="G113" s="33"/>
      <c r="H113" s="33"/>
      <c r="I113" s="28" t="s">
        <v>31</v>
      </c>
      <c r="J113" s="31" t="str">
        <f>E21</f>
        <v>DMC Havlíčkův Brod, s.r.o.</v>
      </c>
      <c r="K113" s="33"/>
      <c r="L113" s="43"/>
      <c r="S113" s="33"/>
      <c r="T113" s="33"/>
      <c r="U113" s="33"/>
      <c r="V113" s="33"/>
      <c r="W113" s="33"/>
      <c r="X113" s="33"/>
      <c r="Y113" s="33"/>
      <c r="Z113" s="33"/>
      <c r="AA113" s="33"/>
      <c r="AB113" s="33"/>
      <c r="AC113" s="33"/>
      <c r="AD113" s="33"/>
      <c r="AE113" s="33"/>
    </row>
    <row r="114" spans="1:65" s="2" customFormat="1" ht="25.7" customHeight="1">
      <c r="A114" s="33"/>
      <c r="B114" s="34"/>
      <c r="C114" s="28" t="s">
        <v>29</v>
      </c>
      <c r="D114" s="33"/>
      <c r="E114" s="33"/>
      <c r="F114" s="26" t="str">
        <f>IF(E18="","",E18)</f>
        <v>Vyplň údaj</v>
      </c>
      <c r="G114" s="33"/>
      <c r="H114" s="33"/>
      <c r="I114" s="28" t="s">
        <v>36</v>
      </c>
      <c r="J114" s="31" t="str">
        <f>E24</f>
        <v>DMC Havlíčkův Brod, s.r.o.</v>
      </c>
      <c r="K114" s="33"/>
      <c r="L114" s="43"/>
      <c r="S114" s="33"/>
      <c r="T114" s="33"/>
      <c r="U114" s="33"/>
      <c r="V114" s="33"/>
      <c r="W114" s="33"/>
      <c r="X114" s="33"/>
      <c r="Y114" s="33"/>
      <c r="Z114" s="33"/>
      <c r="AA114" s="33"/>
      <c r="AB114" s="33"/>
      <c r="AC114" s="33"/>
      <c r="AD114" s="33"/>
      <c r="AE114" s="33"/>
    </row>
    <row r="115" spans="1:65" s="2" customFormat="1" ht="10.3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11" customFormat="1" ht="29.25" customHeight="1">
      <c r="A116" s="121"/>
      <c r="B116" s="122"/>
      <c r="C116" s="123" t="s">
        <v>113</v>
      </c>
      <c r="D116" s="124" t="s">
        <v>63</v>
      </c>
      <c r="E116" s="124" t="s">
        <v>59</v>
      </c>
      <c r="F116" s="124" t="s">
        <v>60</v>
      </c>
      <c r="G116" s="124" t="s">
        <v>114</v>
      </c>
      <c r="H116" s="124" t="s">
        <v>115</v>
      </c>
      <c r="I116" s="124" t="s">
        <v>116</v>
      </c>
      <c r="J116" s="125" t="s">
        <v>106</v>
      </c>
      <c r="K116" s="126" t="s">
        <v>117</v>
      </c>
      <c r="L116" s="127"/>
      <c r="M116" s="63" t="s">
        <v>1</v>
      </c>
      <c r="N116" s="64" t="s">
        <v>42</v>
      </c>
      <c r="O116" s="64" t="s">
        <v>118</v>
      </c>
      <c r="P116" s="64" t="s">
        <v>119</v>
      </c>
      <c r="Q116" s="64" t="s">
        <v>120</v>
      </c>
      <c r="R116" s="64" t="s">
        <v>121</v>
      </c>
      <c r="S116" s="64" t="s">
        <v>122</v>
      </c>
      <c r="T116" s="65" t="s">
        <v>123</v>
      </c>
      <c r="U116" s="121"/>
      <c r="V116" s="121"/>
      <c r="W116" s="121"/>
      <c r="X116" s="121"/>
      <c r="Y116" s="121"/>
      <c r="Z116" s="121"/>
      <c r="AA116" s="121"/>
      <c r="AB116" s="121"/>
      <c r="AC116" s="121"/>
      <c r="AD116" s="121"/>
      <c r="AE116" s="121"/>
    </row>
    <row r="117" spans="1:65" s="2" customFormat="1" ht="22.9" customHeight="1">
      <c r="A117" s="33"/>
      <c r="B117" s="34"/>
      <c r="C117" s="70" t="s">
        <v>124</v>
      </c>
      <c r="D117" s="33"/>
      <c r="E117" s="33"/>
      <c r="F117" s="33"/>
      <c r="G117" s="33"/>
      <c r="H117" s="33"/>
      <c r="I117" s="33"/>
      <c r="J117" s="128">
        <f>BK117</f>
        <v>0</v>
      </c>
      <c r="K117" s="33"/>
      <c r="L117" s="34"/>
      <c r="M117" s="66"/>
      <c r="N117" s="57"/>
      <c r="O117" s="67"/>
      <c r="P117" s="129">
        <f>P118</f>
        <v>0</v>
      </c>
      <c r="Q117" s="67"/>
      <c r="R117" s="129">
        <f>R118</f>
        <v>0</v>
      </c>
      <c r="S117" s="67"/>
      <c r="T117" s="130">
        <f>T118</f>
        <v>0</v>
      </c>
      <c r="U117" s="33"/>
      <c r="V117" s="33"/>
      <c r="W117" s="33"/>
      <c r="X117" s="33"/>
      <c r="Y117" s="33"/>
      <c r="Z117" s="33"/>
      <c r="AA117" s="33"/>
      <c r="AB117" s="33"/>
      <c r="AC117" s="33"/>
      <c r="AD117" s="33"/>
      <c r="AE117" s="33"/>
      <c r="AT117" s="18" t="s">
        <v>77</v>
      </c>
      <c r="AU117" s="18" t="s">
        <v>108</v>
      </c>
      <c r="BK117" s="131">
        <f>BK118</f>
        <v>0</v>
      </c>
    </row>
    <row r="118" spans="1:65" s="12" customFormat="1" ht="25.9" customHeight="1">
      <c r="B118" s="132"/>
      <c r="D118" s="133" t="s">
        <v>77</v>
      </c>
      <c r="E118" s="134" t="s">
        <v>98</v>
      </c>
      <c r="F118" s="134" t="s">
        <v>99</v>
      </c>
      <c r="I118" s="135"/>
      <c r="J118" s="136">
        <f>BK118</f>
        <v>0</v>
      </c>
      <c r="L118" s="132"/>
      <c r="M118" s="137"/>
      <c r="N118" s="138"/>
      <c r="O118" s="138"/>
      <c r="P118" s="139">
        <f>SUM(P119:P170)</f>
        <v>0</v>
      </c>
      <c r="Q118" s="138"/>
      <c r="R118" s="139">
        <f>SUM(R119:R170)</f>
        <v>0</v>
      </c>
      <c r="S118" s="138"/>
      <c r="T118" s="140">
        <f>SUM(T119:T170)</f>
        <v>0</v>
      </c>
      <c r="AR118" s="133" t="s">
        <v>128</v>
      </c>
      <c r="AT118" s="141" t="s">
        <v>77</v>
      </c>
      <c r="AU118" s="141" t="s">
        <v>78</v>
      </c>
      <c r="AY118" s="133" t="s">
        <v>127</v>
      </c>
      <c r="BK118" s="142">
        <f>SUM(BK119:BK170)</f>
        <v>0</v>
      </c>
    </row>
    <row r="119" spans="1:65" s="2" customFormat="1" ht="16.5" customHeight="1">
      <c r="A119" s="33"/>
      <c r="B119" s="145"/>
      <c r="C119" s="146" t="s">
        <v>86</v>
      </c>
      <c r="D119" s="146" t="s">
        <v>130</v>
      </c>
      <c r="E119" s="147" t="s">
        <v>1678</v>
      </c>
      <c r="F119" s="148" t="s">
        <v>1679</v>
      </c>
      <c r="G119" s="149" t="s">
        <v>141</v>
      </c>
      <c r="H119" s="150">
        <v>4</v>
      </c>
      <c r="I119" s="151"/>
      <c r="J119" s="152">
        <f>ROUND(I119*H119,2)</f>
        <v>0</v>
      </c>
      <c r="K119" s="153"/>
      <c r="L119" s="34"/>
      <c r="M119" s="154" t="s">
        <v>1</v>
      </c>
      <c r="N119" s="155" t="s">
        <v>43</v>
      </c>
      <c r="O119" s="59"/>
      <c r="P119" s="156">
        <f>O119*H119</f>
        <v>0</v>
      </c>
      <c r="Q119" s="156">
        <v>0</v>
      </c>
      <c r="R119" s="156">
        <f>Q119*H119</f>
        <v>0</v>
      </c>
      <c r="S119" s="156">
        <v>0</v>
      </c>
      <c r="T119" s="157">
        <f>S119*H119</f>
        <v>0</v>
      </c>
      <c r="U119" s="33"/>
      <c r="V119" s="33"/>
      <c r="W119" s="33"/>
      <c r="X119" s="33"/>
      <c r="Y119" s="33"/>
      <c r="Z119" s="33"/>
      <c r="AA119" s="33"/>
      <c r="AB119" s="33"/>
      <c r="AC119" s="33"/>
      <c r="AD119" s="33"/>
      <c r="AE119" s="33"/>
      <c r="AR119" s="158" t="s">
        <v>134</v>
      </c>
      <c r="AT119" s="158" t="s">
        <v>130</v>
      </c>
      <c r="AU119" s="158" t="s">
        <v>86</v>
      </c>
      <c r="AY119" s="18" t="s">
        <v>127</v>
      </c>
      <c r="BE119" s="159">
        <f>IF(N119="základní",J119,0)</f>
        <v>0</v>
      </c>
      <c r="BF119" s="159">
        <f>IF(N119="snížená",J119,0)</f>
        <v>0</v>
      </c>
      <c r="BG119" s="159">
        <f>IF(N119="zákl. přenesená",J119,0)</f>
        <v>0</v>
      </c>
      <c r="BH119" s="159">
        <f>IF(N119="sníž. přenesená",J119,0)</f>
        <v>0</v>
      </c>
      <c r="BI119" s="159">
        <f>IF(N119="nulová",J119,0)</f>
        <v>0</v>
      </c>
      <c r="BJ119" s="18" t="s">
        <v>86</v>
      </c>
      <c r="BK119" s="159">
        <f>ROUND(I119*H119,2)</f>
        <v>0</v>
      </c>
      <c r="BL119" s="18" t="s">
        <v>134</v>
      </c>
      <c r="BM119" s="158" t="s">
        <v>1680</v>
      </c>
    </row>
    <row r="120" spans="1:65" s="2" customFormat="1" ht="39">
      <c r="A120" s="33"/>
      <c r="B120" s="34"/>
      <c r="C120" s="33"/>
      <c r="D120" s="160" t="s">
        <v>136</v>
      </c>
      <c r="E120" s="33"/>
      <c r="F120" s="161" t="s">
        <v>1681</v>
      </c>
      <c r="G120" s="33"/>
      <c r="H120" s="33"/>
      <c r="I120" s="162"/>
      <c r="J120" s="33"/>
      <c r="K120" s="33"/>
      <c r="L120" s="34"/>
      <c r="M120" s="163"/>
      <c r="N120" s="164"/>
      <c r="O120" s="59"/>
      <c r="P120" s="59"/>
      <c r="Q120" s="59"/>
      <c r="R120" s="59"/>
      <c r="S120" s="59"/>
      <c r="T120" s="60"/>
      <c r="U120" s="33"/>
      <c r="V120" s="33"/>
      <c r="W120" s="33"/>
      <c r="X120" s="33"/>
      <c r="Y120" s="33"/>
      <c r="Z120" s="33"/>
      <c r="AA120" s="33"/>
      <c r="AB120" s="33"/>
      <c r="AC120" s="33"/>
      <c r="AD120" s="33"/>
      <c r="AE120" s="33"/>
      <c r="AT120" s="18" t="s">
        <v>136</v>
      </c>
      <c r="AU120" s="18" t="s">
        <v>86</v>
      </c>
    </row>
    <row r="121" spans="1:65" s="2" customFormat="1" ht="33" customHeight="1">
      <c r="A121" s="33"/>
      <c r="B121" s="145"/>
      <c r="C121" s="146" t="s">
        <v>88</v>
      </c>
      <c r="D121" s="146" t="s">
        <v>130</v>
      </c>
      <c r="E121" s="147" t="s">
        <v>1682</v>
      </c>
      <c r="F121" s="148" t="s">
        <v>1683</v>
      </c>
      <c r="G121" s="149" t="s">
        <v>141</v>
      </c>
      <c r="H121" s="150">
        <v>3</v>
      </c>
      <c r="I121" s="151"/>
      <c r="J121" s="152">
        <f>ROUND(I121*H121,2)</f>
        <v>0</v>
      </c>
      <c r="K121" s="153"/>
      <c r="L121" s="34"/>
      <c r="M121" s="154" t="s">
        <v>1</v>
      </c>
      <c r="N121" s="155" t="s">
        <v>43</v>
      </c>
      <c r="O121" s="59"/>
      <c r="P121" s="156">
        <f>O121*H121</f>
        <v>0</v>
      </c>
      <c r="Q121" s="156">
        <v>0</v>
      </c>
      <c r="R121" s="156">
        <f>Q121*H121</f>
        <v>0</v>
      </c>
      <c r="S121" s="156">
        <v>0</v>
      </c>
      <c r="T121" s="157">
        <f>S121*H121</f>
        <v>0</v>
      </c>
      <c r="U121" s="33"/>
      <c r="V121" s="33"/>
      <c r="W121" s="33"/>
      <c r="X121" s="33"/>
      <c r="Y121" s="33"/>
      <c r="Z121" s="33"/>
      <c r="AA121" s="33"/>
      <c r="AB121" s="33"/>
      <c r="AC121" s="33"/>
      <c r="AD121" s="33"/>
      <c r="AE121" s="33"/>
      <c r="AR121" s="158" t="s">
        <v>134</v>
      </c>
      <c r="AT121" s="158" t="s">
        <v>130</v>
      </c>
      <c r="AU121" s="158" t="s">
        <v>86</v>
      </c>
      <c r="AY121" s="18" t="s">
        <v>127</v>
      </c>
      <c r="BE121" s="159">
        <f>IF(N121="základní",J121,0)</f>
        <v>0</v>
      </c>
      <c r="BF121" s="159">
        <f>IF(N121="snížená",J121,0)</f>
        <v>0</v>
      </c>
      <c r="BG121" s="159">
        <f>IF(N121="zákl. přenesená",J121,0)</f>
        <v>0</v>
      </c>
      <c r="BH121" s="159">
        <f>IF(N121="sníž. přenesená",J121,0)</f>
        <v>0</v>
      </c>
      <c r="BI121" s="159">
        <f>IF(N121="nulová",J121,0)</f>
        <v>0</v>
      </c>
      <c r="BJ121" s="18" t="s">
        <v>86</v>
      </c>
      <c r="BK121" s="159">
        <f>ROUND(I121*H121,2)</f>
        <v>0</v>
      </c>
      <c r="BL121" s="18" t="s">
        <v>134</v>
      </c>
      <c r="BM121" s="158" t="s">
        <v>1684</v>
      </c>
    </row>
    <row r="122" spans="1:65" s="2" customFormat="1" ht="48.75">
      <c r="A122" s="33"/>
      <c r="B122" s="34"/>
      <c r="C122" s="33"/>
      <c r="D122" s="160" t="s">
        <v>136</v>
      </c>
      <c r="E122" s="33"/>
      <c r="F122" s="161" t="s">
        <v>1685</v>
      </c>
      <c r="G122" s="33"/>
      <c r="H122" s="33"/>
      <c r="I122" s="162"/>
      <c r="J122" s="33"/>
      <c r="K122" s="33"/>
      <c r="L122" s="34"/>
      <c r="M122" s="163"/>
      <c r="N122" s="164"/>
      <c r="O122" s="59"/>
      <c r="P122" s="59"/>
      <c r="Q122" s="59"/>
      <c r="R122" s="59"/>
      <c r="S122" s="59"/>
      <c r="T122" s="60"/>
      <c r="U122" s="33"/>
      <c r="V122" s="33"/>
      <c r="W122" s="33"/>
      <c r="X122" s="33"/>
      <c r="Y122" s="33"/>
      <c r="Z122" s="33"/>
      <c r="AA122" s="33"/>
      <c r="AB122" s="33"/>
      <c r="AC122" s="33"/>
      <c r="AD122" s="33"/>
      <c r="AE122" s="33"/>
      <c r="AT122" s="18" t="s">
        <v>136</v>
      </c>
      <c r="AU122" s="18" t="s">
        <v>86</v>
      </c>
    </row>
    <row r="123" spans="1:65" s="2" customFormat="1" ht="21.75" customHeight="1">
      <c r="A123" s="33"/>
      <c r="B123" s="145"/>
      <c r="C123" s="146" t="s">
        <v>144</v>
      </c>
      <c r="D123" s="146" t="s">
        <v>130</v>
      </c>
      <c r="E123" s="147" t="s">
        <v>1686</v>
      </c>
      <c r="F123" s="148" t="s">
        <v>1687</v>
      </c>
      <c r="G123" s="149" t="s">
        <v>1116</v>
      </c>
      <c r="H123" s="150">
        <v>2</v>
      </c>
      <c r="I123" s="151"/>
      <c r="J123" s="152">
        <f>ROUND(I123*H123,2)</f>
        <v>0</v>
      </c>
      <c r="K123" s="153"/>
      <c r="L123" s="34"/>
      <c r="M123" s="154" t="s">
        <v>1</v>
      </c>
      <c r="N123" s="155" t="s">
        <v>43</v>
      </c>
      <c r="O123" s="59"/>
      <c r="P123" s="156">
        <f>O123*H123</f>
        <v>0</v>
      </c>
      <c r="Q123" s="156">
        <v>0</v>
      </c>
      <c r="R123" s="156">
        <f>Q123*H123</f>
        <v>0</v>
      </c>
      <c r="S123" s="156">
        <v>0</v>
      </c>
      <c r="T123" s="157">
        <f>S123*H123</f>
        <v>0</v>
      </c>
      <c r="U123" s="33"/>
      <c r="V123" s="33"/>
      <c r="W123" s="33"/>
      <c r="X123" s="33"/>
      <c r="Y123" s="33"/>
      <c r="Z123" s="33"/>
      <c r="AA123" s="33"/>
      <c r="AB123" s="33"/>
      <c r="AC123" s="33"/>
      <c r="AD123" s="33"/>
      <c r="AE123" s="33"/>
      <c r="AR123" s="158" t="s">
        <v>134</v>
      </c>
      <c r="AT123" s="158" t="s">
        <v>130</v>
      </c>
      <c r="AU123" s="158" t="s">
        <v>86</v>
      </c>
      <c r="AY123" s="18" t="s">
        <v>127</v>
      </c>
      <c r="BE123" s="159">
        <f>IF(N123="základní",J123,0)</f>
        <v>0</v>
      </c>
      <c r="BF123" s="159">
        <f>IF(N123="snížená",J123,0)</f>
        <v>0</v>
      </c>
      <c r="BG123" s="159">
        <f>IF(N123="zákl. přenesená",J123,0)</f>
        <v>0</v>
      </c>
      <c r="BH123" s="159">
        <f>IF(N123="sníž. přenesená",J123,0)</f>
        <v>0</v>
      </c>
      <c r="BI123" s="159">
        <f>IF(N123="nulová",J123,0)</f>
        <v>0</v>
      </c>
      <c r="BJ123" s="18" t="s">
        <v>86</v>
      </c>
      <c r="BK123" s="159">
        <f>ROUND(I123*H123,2)</f>
        <v>0</v>
      </c>
      <c r="BL123" s="18" t="s">
        <v>134</v>
      </c>
      <c r="BM123" s="158" t="s">
        <v>1688</v>
      </c>
    </row>
    <row r="124" spans="1:65" s="2" customFormat="1">
      <c r="A124" s="33"/>
      <c r="B124" s="34"/>
      <c r="C124" s="33"/>
      <c r="D124" s="160" t="s">
        <v>136</v>
      </c>
      <c r="E124" s="33"/>
      <c r="F124" s="161" t="s">
        <v>1687</v>
      </c>
      <c r="G124" s="33"/>
      <c r="H124" s="33"/>
      <c r="I124" s="162"/>
      <c r="J124" s="33"/>
      <c r="K124" s="33"/>
      <c r="L124" s="34"/>
      <c r="M124" s="163"/>
      <c r="N124" s="164"/>
      <c r="O124" s="59"/>
      <c r="P124" s="59"/>
      <c r="Q124" s="59"/>
      <c r="R124" s="59"/>
      <c r="S124" s="59"/>
      <c r="T124" s="60"/>
      <c r="U124" s="33"/>
      <c r="V124" s="33"/>
      <c r="W124" s="33"/>
      <c r="X124" s="33"/>
      <c r="Y124" s="33"/>
      <c r="Z124" s="33"/>
      <c r="AA124" s="33"/>
      <c r="AB124" s="33"/>
      <c r="AC124" s="33"/>
      <c r="AD124" s="33"/>
      <c r="AE124" s="33"/>
      <c r="AT124" s="18" t="s">
        <v>136</v>
      </c>
      <c r="AU124" s="18" t="s">
        <v>86</v>
      </c>
    </row>
    <row r="125" spans="1:65" s="2" customFormat="1" ht="21.75" customHeight="1">
      <c r="A125" s="33"/>
      <c r="B125" s="145"/>
      <c r="C125" s="146" t="s">
        <v>134</v>
      </c>
      <c r="D125" s="146" t="s">
        <v>130</v>
      </c>
      <c r="E125" s="147" t="s">
        <v>1689</v>
      </c>
      <c r="F125" s="148" t="s">
        <v>1690</v>
      </c>
      <c r="G125" s="149" t="s">
        <v>1116</v>
      </c>
      <c r="H125" s="150">
        <v>2</v>
      </c>
      <c r="I125" s="151"/>
      <c r="J125" s="152">
        <f>ROUND(I125*H125,2)</f>
        <v>0</v>
      </c>
      <c r="K125" s="153"/>
      <c r="L125" s="34"/>
      <c r="M125" s="154" t="s">
        <v>1</v>
      </c>
      <c r="N125" s="155" t="s">
        <v>43</v>
      </c>
      <c r="O125" s="59"/>
      <c r="P125" s="156">
        <f>O125*H125</f>
        <v>0</v>
      </c>
      <c r="Q125" s="156">
        <v>0</v>
      </c>
      <c r="R125" s="156">
        <f>Q125*H125</f>
        <v>0</v>
      </c>
      <c r="S125" s="156">
        <v>0</v>
      </c>
      <c r="T125" s="157">
        <f>S125*H125</f>
        <v>0</v>
      </c>
      <c r="U125" s="33"/>
      <c r="V125" s="33"/>
      <c r="W125" s="33"/>
      <c r="X125" s="33"/>
      <c r="Y125" s="33"/>
      <c r="Z125" s="33"/>
      <c r="AA125" s="33"/>
      <c r="AB125" s="33"/>
      <c r="AC125" s="33"/>
      <c r="AD125" s="33"/>
      <c r="AE125" s="33"/>
      <c r="AR125" s="158" t="s">
        <v>134</v>
      </c>
      <c r="AT125" s="158" t="s">
        <v>130</v>
      </c>
      <c r="AU125" s="158" t="s">
        <v>86</v>
      </c>
      <c r="AY125" s="18" t="s">
        <v>127</v>
      </c>
      <c r="BE125" s="159">
        <f>IF(N125="základní",J125,0)</f>
        <v>0</v>
      </c>
      <c r="BF125" s="159">
        <f>IF(N125="snížená",J125,0)</f>
        <v>0</v>
      </c>
      <c r="BG125" s="159">
        <f>IF(N125="zákl. přenesená",J125,0)</f>
        <v>0</v>
      </c>
      <c r="BH125" s="159">
        <f>IF(N125="sníž. přenesená",J125,0)</f>
        <v>0</v>
      </c>
      <c r="BI125" s="159">
        <f>IF(N125="nulová",J125,0)</f>
        <v>0</v>
      </c>
      <c r="BJ125" s="18" t="s">
        <v>86</v>
      </c>
      <c r="BK125" s="159">
        <f>ROUND(I125*H125,2)</f>
        <v>0</v>
      </c>
      <c r="BL125" s="18" t="s">
        <v>134</v>
      </c>
      <c r="BM125" s="158" t="s">
        <v>1691</v>
      </c>
    </row>
    <row r="126" spans="1:65" s="2" customFormat="1">
      <c r="A126" s="33"/>
      <c r="B126" s="34"/>
      <c r="C126" s="33"/>
      <c r="D126" s="160" t="s">
        <v>136</v>
      </c>
      <c r="E126" s="33"/>
      <c r="F126" s="161" t="s">
        <v>1690</v>
      </c>
      <c r="G126" s="33"/>
      <c r="H126" s="33"/>
      <c r="I126" s="162"/>
      <c r="J126" s="33"/>
      <c r="K126" s="33"/>
      <c r="L126" s="34"/>
      <c r="M126" s="163"/>
      <c r="N126" s="164"/>
      <c r="O126" s="59"/>
      <c r="P126" s="59"/>
      <c r="Q126" s="59"/>
      <c r="R126" s="59"/>
      <c r="S126" s="59"/>
      <c r="T126" s="60"/>
      <c r="U126" s="33"/>
      <c r="V126" s="33"/>
      <c r="W126" s="33"/>
      <c r="X126" s="33"/>
      <c r="Y126" s="33"/>
      <c r="Z126" s="33"/>
      <c r="AA126" s="33"/>
      <c r="AB126" s="33"/>
      <c r="AC126" s="33"/>
      <c r="AD126" s="33"/>
      <c r="AE126" s="33"/>
      <c r="AT126" s="18" t="s">
        <v>136</v>
      </c>
      <c r="AU126" s="18" t="s">
        <v>86</v>
      </c>
    </row>
    <row r="127" spans="1:65" s="2" customFormat="1" ht="24.2" customHeight="1">
      <c r="A127" s="33"/>
      <c r="B127" s="145"/>
      <c r="C127" s="146" t="s">
        <v>128</v>
      </c>
      <c r="D127" s="146" t="s">
        <v>130</v>
      </c>
      <c r="E127" s="147" t="s">
        <v>1692</v>
      </c>
      <c r="F127" s="148" t="s">
        <v>1693</v>
      </c>
      <c r="G127" s="149" t="s">
        <v>1116</v>
      </c>
      <c r="H127" s="150">
        <v>2</v>
      </c>
      <c r="I127" s="151"/>
      <c r="J127" s="152">
        <f>ROUND(I127*H127,2)</f>
        <v>0</v>
      </c>
      <c r="K127" s="153"/>
      <c r="L127" s="34"/>
      <c r="M127" s="154" t="s">
        <v>1</v>
      </c>
      <c r="N127" s="155" t="s">
        <v>43</v>
      </c>
      <c r="O127" s="59"/>
      <c r="P127" s="156">
        <f>O127*H127</f>
        <v>0</v>
      </c>
      <c r="Q127" s="156">
        <v>0</v>
      </c>
      <c r="R127" s="156">
        <f>Q127*H127</f>
        <v>0</v>
      </c>
      <c r="S127" s="156">
        <v>0</v>
      </c>
      <c r="T127" s="157">
        <f>S127*H127</f>
        <v>0</v>
      </c>
      <c r="U127" s="33"/>
      <c r="V127" s="33"/>
      <c r="W127" s="33"/>
      <c r="X127" s="33"/>
      <c r="Y127" s="33"/>
      <c r="Z127" s="33"/>
      <c r="AA127" s="33"/>
      <c r="AB127" s="33"/>
      <c r="AC127" s="33"/>
      <c r="AD127" s="33"/>
      <c r="AE127" s="33"/>
      <c r="AR127" s="158" t="s">
        <v>134</v>
      </c>
      <c r="AT127" s="158" t="s">
        <v>130</v>
      </c>
      <c r="AU127" s="158" t="s">
        <v>86</v>
      </c>
      <c r="AY127" s="18" t="s">
        <v>127</v>
      </c>
      <c r="BE127" s="159">
        <f>IF(N127="základní",J127,0)</f>
        <v>0</v>
      </c>
      <c r="BF127" s="159">
        <f>IF(N127="snížená",J127,0)</f>
        <v>0</v>
      </c>
      <c r="BG127" s="159">
        <f>IF(N127="zákl. přenesená",J127,0)</f>
        <v>0</v>
      </c>
      <c r="BH127" s="159">
        <f>IF(N127="sníž. přenesená",J127,0)</f>
        <v>0</v>
      </c>
      <c r="BI127" s="159">
        <f>IF(N127="nulová",J127,0)</f>
        <v>0</v>
      </c>
      <c r="BJ127" s="18" t="s">
        <v>86</v>
      </c>
      <c r="BK127" s="159">
        <f>ROUND(I127*H127,2)</f>
        <v>0</v>
      </c>
      <c r="BL127" s="18" t="s">
        <v>134</v>
      </c>
      <c r="BM127" s="158" t="s">
        <v>1694</v>
      </c>
    </row>
    <row r="128" spans="1:65" s="2" customFormat="1">
      <c r="A128" s="33"/>
      <c r="B128" s="34"/>
      <c r="C128" s="33"/>
      <c r="D128" s="160" t="s">
        <v>136</v>
      </c>
      <c r="E128" s="33"/>
      <c r="F128" s="161" t="s">
        <v>1693</v>
      </c>
      <c r="G128" s="33"/>
      <c r="H128" s="33"/>
      <c r="I128" s="162"/>
      <c r="J128" s="33"/>
      <c r="K128" s="33"/>
      <c r="L128" s="34"/>
      <c r="M128" s="163"/>
      <c r="N128" s="164"/>
      <c r="O128" s="59"/>
      <c r="P128" s="59"/>
      <c r="Q128" s="59"/>
      <c r="R128" s="59"/>
      <c r="S128" s="59"/>
      <c r="T128" s="60"/>
      <c r="U128" s="33"/>
      <c r="V128" s="33"/>
      <c r="W128" s="33"/>
      <c r="X128" s="33"/>
      <c r="Y128" s="33"/>
      <c r="Z128" s="33"/>
      <c r="AA128" s="33"/>
      <c r="AB128" s="33"/>
      <c r="AC128" s="33"/>
      <c r="AD128" s="33"/>
      <c r="AE128" s="33"/>
      <c r="AT128" s="18" t="s">
        <v>136</v>
      </c>
      <c r="AU128" s="18" t="s">
        <v>86</v>
      </c>
    </row>
    <row r="129" spans="1:65" s="2" customFormat="1" ht="33" customHeight="1">
      <c r="A129" s="33"/>
      <c r="B129" s="145"/>
      <c r="C129" s="146" t="s">
        <v>156</v>
      </c>
      <c r="D129" s="146" t="s">
        <v>130</v>
      </c>
      <c r="E129" s="147" t="s">
        <v>1695</v>
      </c>
      <c r="F129" s="148" t="s">
        <v>1696</v>
      </c>
      <c r="G129" s="149" t="s">
        <v>467</v>
      </c>
      <c r="H129" s="150">
        <v>1.516</v>
      </c>
      <c r="I129" s="151"/>
      <c r="J129" s="152">
        <f>ROUND(I129*H129,2)</f>
        <v>0</v>
      </c>
      <c r="K129" s="153"/>
      <c r="L129" s="34"/>
      <c r="M129" s="154" t="s">
        <v>1</v>
      </c>
      <c r="N129" s="155" t="s">
        <v>43</v>
      </c>
      <c r="O129" s="59"/>
      <c r="P129" s="156">
        <f>O129*H129</f>
        <v>0</v>
      </c>
      <c r="Q129" s="156">
        <v>0</v>
      </c>
      <c r="R129" s="156">
        <f>Q129*H129</f>
        <v>0</v>
      </c>
      <c r="S129" s="156">
        <v>0</v>
      </c>
      <c r="T129" s="157">
        <f>S129*H129</f>
        <v>0</v>
      </c>
      <c r="U129" s="33"/>
      <c r="V129" s="33"/>
      <c r="W129" s="33"/>
      <c r="X129" s="33"/>
      <c r="Y129" s="33"/>
      <c r="Z129" s="33"/>
      <c r="AA129" s="33"/>
      <c r="AB129" s="33"/>
      <c r="AC129" s="33"/>
      <c r="AD129" s="33"/>
      <c r="AE129" s="33"/>
      <c r="AR129" s="158" t="s">
        <v>134</v>
      </c>
      <c r="AT129" s="158" t="s">
        <v>130</v>
      </c>
      <c r="AU129" s="158" t="s">
        <v>86</v>
      </c>
      <c r="AY129" s="18" t="s">
        <v>127</v>
      </c>
      <c r="BE129" s="159">
        <f>IF(N129="základní",J129,0)</f>
        <v>0</v>
      </c>
      <c r="BF129" s="159">
        <f>IF(N129="snížená",J129,0)</f>
        <v>0</v>
      </c>
      <c r="BG129" s="159">
        <f>IF(N129="zákl. přenesená",J129,0)</f>
        <v>0</v>
      </c>
      <c r="BH129" s="159">
        <f>IF(N129="sníž. přenesená",J129,0)</f>
        <v>0</v>
      </c>
      <c r="BI129" s="159">
        <f>IF(N129="nulová",J129,0)</f>
        <v>0</v>
      </c>
      <c r="BJ129" s="18" t="s">
        <v>86</v>
      </c>
      <c r="BK129" s="159">
        <f>ROUND(I129*H129,2)</f>
        <v>0</v>
      </c>
      <c r="BL129" s="18" t="s">
        <v>134</v>
      </c>
      <c r="BM129" s="158" t="s">
        <v>1697</v>
      </c>
    </row>
    <row r="130" spans="1:65" s="2" customFormat="1" ht="48.75">
      <c r="A130" s="33"/>
      <c r="B130" s="34"/>
      <c r="C130" s="33"/>
      <c r="D130" s="160" t="s">
        <v>136</v>
      </c>
      <c r="E130" s="33"/>
      <c r="F130" s="161" t="s">
        <v>1698</v>
      </c>
      <c r="G130" s="33"/>
      <c r="H130" s="33"/>
      <c r="I130" s="162"/>
      <c r="J130" s="33"/>
      <c r="K130" s="33"/>
      <c r="L130" s="34"/>
      <c r="M130" s="163"/>
      <c r="N130" s="164"/>
      <c r="O130" s="59"/>
      <c r="P130" s="59"/>
      <c r="Q130" s="59"/>
      <c r="R130" s="59"/>
      <c r="S130" s="59"/>
      <c r="T130" s="60"/>
      <c r="U130" s="33"/>
      <c r="V130" s="33"/>
      <c r="W130" s="33"/>
      <c r="X130" s="33"/>
      <c r="Y130" s="33"/>
      <c r="Z130" s="33"/>
      <c r="AA130" s="33"/>
      <c r="AB130" s="33"/>
      <c r="AC130" s="33"/>
      <c r="AD130" s="33"/>
      <c r="AE130" s="33"/>
      <c r="AT130" s="18" t="s">
        <v>136</v>
      </c>
      <c r="AU130" s="18" t="s">
        <v>86</v>
      </c>
    </row>
    <row r="131" spans="1:65" s="15" customFormat="1">
      <c r="B131" s="197"/>
      <c r="D131" s="160" t="s">
        <v>472</v>
      </c>
      <c r="E131" s="198" t="s">
        <v>1</v>
      </c>
      <c r="F131" s="199" t="s">
        <v>1699</v>
      </c>
      <c r="H131" s="198" t="s">
        <v>1</v>
      </c>
      <c r="I131" s="200"/>
      <c r="L131" s="197"/>
      <c r="M131" s="201"/>
      <c r="N131" s="202"/>
      <c r="O131" s="202"/>
      <c r="P131" s="202"/>
      <c r="Q131" s="202"/>
      <c r="R131" s="202"/>
      <c r="S131" s="202"/>
      <c r="T131" s="203"/>
      <c r="AT131" s="198" t="s">
        <v>472</v>
      </c>
      <c r="AU131" s="198" t="s">
        <v>86</v>
      </c>
      <c r="AV131" s="15" t="s">
        <v>86</v>
      </c>
      <c r="AW131" s="15" t="s">
        <v>35</v>
      </c>
      <c r="AX131" s="15" t="s">
        <v>78</v>
      </c>
      <c r="AY131" s="198" t="s">
        <v>127</v>
      </c>
    </row>
    <row r="132" spans="1:65" s="13" customFormat="1">
      <c r="B132" s="181"/>
      <c r="D132" s="160" t="s">
        <v>472</v>
      </c>
      <c r="E132" s="182" t="s">
        <v>1</v>
      </c>
      <c r="F132" s="183" t="s">
        <v>1700</v>
      </c>
      <c r="H132" s="184">
        <v>0.30099999999999999</v>
      </c>
      <c r="I132" s="185"/>
      <c r="L132" s="181"/>
      <c r="M132" s="186"/>
      <c r="N132" s="187"/>
      <c r="O132" s="187"/>
      <c r="P132" s="187"/>
      <c r="Q132" s="187"/>
      <c r="R132" s="187"/>
      <c r="S132" s="187"/>
      <c r="T132" s="188"/>
      <c r="AT132" s="182" t="s">
        <v>472</v>
      </c>
      <c r="AU132" s="182" t="s">
        <v>86</v>
      </c>
      <c r="AV132" s="13" t="s">
        <v>88</v>
      </c>
      <c r="AW132" s="13" t="s">
        <v>35</v>
      </c>
      <c r="AX132" s="13" t="s">
        <v>78</v>
      </c>
      <c r="AY132" s="182" t="s">
        <v>127</v>
      </c>
    </row>
    <row r="133" spans="1:65" s="13" customFormat="1">
      <c r="B133" s="181"/>
      <c r="D133" s="160" t="s">
        <v>472</v>
      </c>
      <c r="E133" s="182" t="s">
        <v>1</v>
      </c>
      <c r="F133" s="183" t="s">
        <v>1701</v>
      </c>
      <c r="H133" s="184">
        <v>0.65600000000000003</v>
      </c>
      <c r="I133" s="185"/>
      <c r="L133" s="181"/>
      <c r="M133" s="186"/>
      <c r="N133" s="187"/>
      <c r="O133" s="187"/>
      <c r="P133" s="187"/>
      <c r="Q133" s="187"/>
      <c r="R133" s="187"/>
      <c r="S133" s="187"/>
      <c r="T133" s="188"/>
      <c r="AT133" s="182" t="s">
        <v>472</v>
      </c>
      <c r="AU133" s="182" t="s">
        <v>86</v>
      </c>
      <c r="AV133" s="13" t="s">
        <v>88</v>
      </c>
      <c r="AW133" s="13" t="s">
        <v>35</v>
      </c>
      <c r="AX133" s="13" t="s">
        <v>78</v>
      </c>
      <c r="AY133" s="182" t="s">
        <v>127</v>
      </c>
    </row>
    <row r="134" spans="1:65" s="16" customFormat="1">
      <c r="B134" s="207"/>
      <c r="D134" s="160" t="s">
        <v>472</v>
      </c>
      <c r="E134" s="208" t="s">
        <v>1</v>
      </c>
      <c r="F134" s="209" t="s">
        <v>1702</v>
      </c>
      <c r="H134" s="210">
        <v>0.95699999999999996</v>
      </c>
      <c r="I134" s="211"/>
      <c r="L134" s="207"/>
      <c r="M134" s="212"/>
      <c r="N134" s="213"/>
      <c r="O134" s="213"/>
      <c r="P134" s="213"/>
      <c r="Q134" s="213"/>
      <c r="R134" s="213"/>
      <c r="S134" s="213"/>
      <c r="T134" s="214"/>
      <c r="AT134" s="208" t="s">
        <v>472</v>
      </c>
      <c r="AU134" s="208" t="s">
        <v>86</v>
      </c>
      <c r="AV134" s="16" t="s">
        <v>144</v>
      </c>
      <c r="AW134" s="16" t="s">
        <v>35</v>
      </c>
      <c r="AX134" s="16" t="s">
        <v>78</v>
      </c>
      <c r="AY134" s="208" t="s">
        <v>127</v>
      </c>
    </row>
    <row r="135" spans="1:65" s="15" customFormat="1">
      <c r="B135" s="197"/>
      <c r="D135" s="160" t="s">
        <v>472</v>
      </c>
      <c r="E135" s="198" t="s">
        <v>1</v>
      </c>
      <c r="F135" s="199" t="s">
        <v>1703</v>
      </c>
      <c r="H135" s="198" t="s">
        <v>1</v>
      </c>
      <c r="I135" s="200"/>
      <c r="L135" s="197"/>
      <c r="M135" s="201"/>
      <c r="N135" s="202"/>
      <c r="O135" s="202"/>
      <c r="P135" s="202"/>
      <c r="Q135" s="202"/>
      <c r="R135" s="202"/>
      <c r="S135" s="202"/>
      <c r="T135" s="203"/>
      <c r="AT135" s="198" t="s">
        <v>472</v>
      </c>
      <c r="AU135" s="198" t="s">
        <v>86</v>
      </c>
      <c r="AV135" s="15" t="s">
        <v>86</v>
      </c>
      <c r="AW135" s="15" t="s">
        <v>35</v>
      </c>
      <c r="AX135" s="15" t="s">
        <v>78</v>
      </c>
      <c r="AY135" s="198" t="s">
        <v>127</v>
      </c>
    </row>
    <row r="136" spans="1:65" s="13" customFormat="1">
      <c r="B136" s="181"/>
      <c r="D136" s="160" t="s">
        <v>472</v>
      </c>
      <c r="E136" s="182" t="s">
        <v>1</v>
      </c>
      <c r="F136" s="183" t="s">
        <v>1704</v>
      </c>
      <c r="H136" s="184">
        <v>0.315</v>
      </c>
      <c r="I136" s="185"/>
      <c r="L136" s="181"/>
      <c r="M136" s="186"/>
      <c r="N136" s="187"/>
      <c r="O136" s="187"/>
      <c r="P136" s="187"/>
      <c r="Q136" s="187"/>
      <c r="R136" s="187"/>
      <c r="S136" s="187"/>
      <c r="T136" s="188"/>
      <c r="AT136" s="182" t="s">
        <v>472</v>
      </c>
      <c r="AU136" s="182" t="s">
        <v>86</v>
      </c>
      <c r="AV136" s="13" t="s">
        <v>88</v>
      </c>
      <c r="AW136" s="13" t="s">
        <v>35</v>
      </c>
      <c r="AX136" s="13" t="s">
        <v>78</v>
      </c>
      <c r="AY136" s="182" t="s">
        <v>127</v>
      </c>
    </row>
    <row r="137" spans="1:65" s="13" customFormat="1">
      <c r="B137" s="181"/>
      <c r="D137" s="160" t="s">
        <v>472</v>
      </c>
      <c r="E137" s="182" t="s">
        <v>1</v>
      </c>
      <c r="F137" s="183" t="s">
        <v>1705</v>
      </c>
      <c r="H137" s="184">
        <v>0.24399999999999999</v>
      </c>
      <c r="I137" s="185"/>
      <c r="L137" s="181"/>
      <c r="M137" s="186"/>
      <c r="N137" s="187"/>
      <c r="O137" s="187"/>
      <c r="P137" s="187"/>
      <c r="Q137" s="187"/>
      <c r="R137" s="187"/>
      <c r="S137" s="187"/>
      <c r="T137" s="188"/>
      <c r="AT137" s="182" t="s">
        <v>472</v>
      </c>
      <c r="AU137" s="182" t="s">
        <v>86</v>
      </c>
      <c r="AV137" s="13" t="s">
        <v>88</v>
      </c>
      <c r="AW137" s="13" t="s">
        <v>35</v>
      </c>
      <c r="AX137" s="13" t="s">
        <v>78</v>
      </c>
      <c r="AY137" s="182" t="s">
        <v>127</v>
      </c>
    </row>
    <row r="138" spans="1:65" s="16" customFormat="1">
      <c r="B138" s="207"/>
      <c r="D138" s="160" t="s">
        <v>472</v>
      </c>
      <c r="E138" s="208" t="s">
        <v>1</v>
      </c>
      <c r="F138" s="209" t="s">
        <v>1702</v>
      </c>
      <c r="H138" s="210">
        <v>0.55900000000000005</v>
      </c>
      <c r="I138" s="211"/>
      <c r="L138" s="207"/>
      <c r="M138" s="212"/>
      <c r="N138" s="213"/>
      <c r="O138" s="213"/>
      <c r="P138" s="213"/>
      <c r="Q138" s="213"/>
      <c r="R138" s="213"/>
      <c r="S138" s="213"/>
      <c r="T138" s="214"/>
      <c r="AT138" s="208" t="s">
        <v>472</v>
      </c>
      <c r="AU138" s="208" t="s">
        <v>86</v>
      </c>
      <c r="AV138" s="16" t="s">
        <v>144</v>
      </c>
      <c r="AW138" s="16" t="s">
        <v>35</v>
      </c>
      <c r="AX138" s="16" t="s">
        <v>78</v>
      </c>
      <c r="AY138" s="208" t="s">
        <v>127</v>
      </c>
    </row>
    <row r="139" spans="1:65" s="14" customFormat="1">
      <c r="B139" s="189"/>
      <c r="D139" s="160" t="s">
        <v>472</v>
      </c>
      <c r="E139" s="190" t="s">
        <v>1</v>
      </c>
      <c r="F139" s="191" t="s">
        <v>477</v>
      </c>
      <c r="H139" s="192">
        <v>1.516</v>
      </c>
      <c r="I139" s="193"/>
      <c r="L139" s="189"/>
      <c r="M139" s="194"/>
      <c r="N139" s="195"/>
      <c r="O139" s="195"/>
      <c r="P139" s="195"/>
      <c r="Q139" s="195"/>
      <c r="R139" s="195"/>
      <c r="S139" s="195"/>
      <c r="T139" s="196"/>
      <c r="AT139" s="190" t="s">
        <v>472</v>
      </c>
      <c r="AU139" s="190" t="s">
        <v>86</v>
      </c>
      <c r="AV139" s="14" t="s">
        <v>134</v>
      </c>
      <c r="AW139" s="14" t="s">
        <v>35</v>
      </c>
      <c r="AX139" s="14" t="s">
        <v>86</v>
      </c>
      <c r="AY139" s="190" t="s">
        <v>127</v>
      </c>
    </row>
    <row r="140" spans="1:65" s="2" customFormat="1" ht="24.2" customHeight="1">
      <c r="A140" s="33"/>
      <c r="B140" s="145"/>
      <c r="C140" s="146" t="s">
        <v>160</v>
      </c>
      <c r="D140" s="146" t="s">
        <v>130</v>
      </c>
      <c r="E140" s="147" t="s">
        <v>1706</v>
      </c>
      <c r="F140" s="148" t="s">
        <v>1707</v>
      </c>
      <c r="G140" s="149" t="s">
        <v>1116</v>
      </c>
      <c r="H140" s="150">
        <v>2</v>
      </c>
      <c r="I140" s="151"/>
      <c r="J140" s="152">
        <f>ROUND(I140*H140,2)</f>
        <v>0</v>
      </c>
      <c r="K140" s="153"/>
      <c r="L140" s="34"/>
      <c r="M140" s="154" t="s">
        <v>1</v>
      </c>
      <c r="N140" s="155" t="s">
        <v>43</v>
      </c>
      <c r="O140" s="59"/>
      <c r="P140" s="156">
        <f>O140*H140</f>
        <v>0</v>
      </c>
      <c r="Q140" s="156">
        <v>0</v>
      </c>
      <c r="R140" s="156">
        <f>Q140*H140</f>
        <v>0</v>
      </c>
      <c r="S140" s="156">
        <v>0</v>
      </c>
      <c r="T140" s="157">
        <f>S140*H140</f>
        <v>0</v>
      </c>
      <c r="U140" s="33"/>
      <c r="V140" s="33"/>
      <c r="W140" s="33"/>
      <c r="X140" s="33"/>
      <c r="Y140" s="33"/>
      <c r="Z140" s="33"/>
      <c r="AA140" s="33"/>
      <c r="AB140" s="33"/>
      <c r="AC140" s="33"/>
      <c r="AD140" s="33"/>
      <c r="AE140" s="33"/>
      <c r="AR140" s="158" t="s">
        <v>134</v>
      </c>
      <c r="AT140" s="158" t="s">
        <v>130</v>
      </c>
      <c r="AU140" s="158" t="s">
        <v>86</v>
      </c>
      <c r="AY140" s="18" t="s">
        <v>127</v>
      </c>
      <c r="BE140" s="159">
        <f>IF(N140="základní",J140,0)</f>
        <v>0</v>
      </c>
      <c r="BF140" s="159">
        <f>IF(N140="snížená",J140,0)</f>
        <v>0</v>
      </c>
      <c r="BG140" s="159">
        <f>IF(N140="zákl. přenesená",J140,0)</f>
        <v>0</v>
      </c>
      <c r="BH140" s="159">
        <f>IF(N140="sníž. přenesená",J140,0)</f>
        <v>0</v>
      </c>
      <c r="BI140" s="159">
        <f>IF(N140="nulová",J140,0)</f>
        <v>0</v>
      </c>
      <c r="BJ140" s="18" t="s">
        <v>86</v>
      </c>
      <c r="BK140" s="159">
        <f>ROUND(I140*H140,2)</f>
        <v>0</v>
      </c>
      <c r="BL140" s="18" t="s">
        <v>134</v>
      </c>
      <c r="BM140" s="158" t="s">
        <v>1708</v>
      </c>
    </row>
    <row r="141" spans="1:65" s="2" customFormat="1" ht="48.75">
      <c r="A141" s="33"/>
      <c r="B141" s="34"/>
      <c r="C141" s="33"/>
      <c r="D141" s="160" t="s">
        <v>136</v>
      </c>
      <c r="E141" s="33"/>
      <c r="F141" s="161" t="s">
        <v>1709</v>
      </c>
      <c r="G141" s="33"/>
      <c r="H141" s="33"/>
      <c r="I141" s="162"/>
      <c r="J141" s="33"/>
      <c r="K141" s="33"/>
      <c r="L141" s="34"/>
      <c r="M141" s="163"/>
      <c r="N141" s="164"/>
      <c r="O141" s="59"/>
      <c r="P141" s="59"/>
      <c r="Q141" s="59"/>
      <c r="R141" s="59"/>
      <c r="S141" s="59"/>
      <c r="T141" s="60"/>
      <c r="U141" s="33"/>
      <c r="V141" s="33"/>
      <c r="W141" s="33"/>
      <c r="X141" s="33"/>
      <c r="Y141" s="33"/>
      <c r="Z141" s="33"/>
      <c r="AA141" s="33"/>
      <c r="AB141" s="33"/>
      <c r="AC141" s="33"/>
      <c r="AD141" s="33"/>
      <c r="AE141" s="33"/>
      <c r="AT141" s="18" t="s">
        <v>136</v>
      </c>
      <c r="AU141" s="18" t="s">
        <v>86</v>
      </c>
    </row>
    <row r="142" spans="1:65" s="2" customFormat="1" ht="19.5">
      <c r="A142" s="33"/>
      <c r="B142" s="34"/>
      <c r="C142" s="33"/>
      <c r="D142" s="160" t="s">
        <v>470</v>
      </c>
      <c r="E142" s="33"/>
      <c r="F142" s="180" t="s">
        <v>1710</v>
      </c>
      <c r="G142" s="33"/>
      <c r="H142" s="33"/>
      <c r="I142" s="162"/>
      <c r="J142" s="33"/>
      <c r="K142" s="33"/>
      <c r="L142" s="34"/>
      <c r="M142" s="163"/>
      <c r="N142" s="164"/>
      <c r="O142" s="59"/>
      <c r="P142" s="59"/>
      <c r="Q142" s="59"/>
      <c r="R142" s="59"/>
      <c r="S142" s="59"/>
      <c r="T142" s="60"/>
      <c r="U142" s="33"/>
      <c r="V142" s="33"/>
      <c r="W142" s="33"/>
      <c r="X142" s="33"/>
      <c r="Y142" s="33"/>
      <c r="Z142" s="33"/>
      <c r="AA142" s="33"/>
      <c r="AB142" s="33"/>
      <c r="AC142" s="33"/>
      <c r="AD142" s="33"/>
      <c r="AE142" s="33"/>
      <c r="AT142" s="18" t="s">
        <v>470</v>
      </c>
      <c r="AU142" s="18" t="s">
        <v>86</v>
      </c>
    </row>
    <row r="143" spans="1:65" s="2" customFormat="1" ht="37.9" customHeight="1">
      <c r="A143" s="33"/>
      <c r="B143" s="145"/>
      <c r="C143" s="146" t="s">
        <v>142</v>
      </c>
      <c r="D143" s="146" t="s">
        <v>130</v>
      </c>
      <c r="E143" s="147" t="s">
        <v>1711</v>
      </c>
      <c r="F143" s="148" t="s">
        <v>1712</v>
      </c>
      <c r="G143" s="149" t="s">
        <v>467</v>
      </c>
      <c r="H143" s="150">
        <v>1.516</v>
      </c>
      <c r="I143" s="151"/>
      <c r="J143" s="152">
        <f>ROUND(I143*H143,2)</f>
        <v>0</v>
      </c>
      <c r="K143" s="153"/>
      <c r="L143" s="34"/>
      <c r="M143" s="154" t="s">
        <v>1</v>
      </c>
      <c r="N143" s="155" t="s">
        <v>43</v>
      </c>
      <c r="O143" s="59"/>
      <c r="P143" s="156">
        <f>O143*H143</f>
        <v>0</v>
      </c>
      <c r="Q143" s="156">
        <v>0</v>
      </c>
      <c r="R143" s="156">
        <f>Q143*H143</f>
        <v>0</v>
      </c>
      <c r="S143" s="156">
        <v>0</v>
      </c>
      <c r="T143" s="157">
        <f>S143*H143</f>
        <v>0</v>
      </c>
      <c r="U143" s="33"/>
      <c r="V143" s="33"/>
      <c r="W143" s="33"/>
      <c r="X143" s="33"/>
      <c r="Y143" s="33"/>
      <c r="Z143" s="33"/>
      <c r="AA143" s="33"/>
      <c r="AB143" s="33"/>
      <c r="AC143" s="33"/>
      <c r="AD143" s="33"/>
      <c r="AE143" s="33"/>
      <c r="AR143" s="158" t="s">
        <v>134</v>
      </c>
      <c r="AT143" s="158" t="s">
        <v>130</v>
      </c>
      <c r="AU143" s="158" t="s">
        <v>86</v>
      </c>
      <c r="AY143" s="18" t="s">
        <v>127</v>
      </c>
      <c r="BE143" s="159">
        <f>IF(N143="základní",J143,0)</f>
        <v>0</v>
      </c>
      <c r="BF143" s="159">
        <f>IF(N143="snížená",J143,0)</f>
        <v>0</v>
      </c>
      <c r="BG143" s="159">
        <f>IF(N143="zákl. přenesená",J143,0)</f>
        <v>0</v>
      </c>
      <c r="BH143" s="159">
        <f>IF(N143="sníž. přenesená",J143,0)</f>
        <v>0</v>
      </c>
      <c r="BI143" s="159">
        <f>IF(N143="nulová",J143,0)</f>
        <v>0</v>
      </c>
      <c r="BJ143" s="18" t="s">
        <v>86</v>
      </c>
      <c r="BK143" s="159">
        <f>ROUND(I143*H143,2)</f>
        <v>0</v>
      </c>
      <c r="BL143" s="18" t="s">
        <v>134</v>
      </c>
      <c r="BM143" s="158" t="s">
        <v>1713</v>
      </c>
    </row>
    <row r="144" spans="1:65" s="2" customFormat="1" ht="58.5">
      <c r="A144" s="33"/>
      <c r="B144" s="34"/>
      <c r="C144" s="33"/>
      <c r="D144" s="160" t="s">
        <v>136</v>
      </c>
      <c r="E144" s="33"/>
      <c r="F144" s="161" t="s">
        <v>1714</v>
      </c>
      <c r="G144" s="33"/>
      <c r="H144" s="33"/>
      <c r="I144" s="162"/>
      <c r="J144" s="33"/>
      <c r="K144" s="33"/>
      <c r="L144" s="34"/>
      <c r="M144" s="163"/>
      <c r="N144" s="164"/>
      <c r="O144" s="59"/>
      <c r="P144" s="59"/>
      <c r="Q144" s="59"/>
      <c r="R144" s="59"/>
      <c r="S144" s="59"/>
      <c r="T144" s="60"/>
      <c r="U144" s="33"/>
      <c r="V144" s="33"/>
      <c r="W144" s="33"/>
      <c r="X144" s="33"/>
      <c r="Y144" s="33"/>
      <c r="Z144" s="33"/>
      <c r="AA144" s="33"/>
      <c r="AB144" s="33"/>
      <c r="AC144" s="33"/>
      <c r="AD144" s="33"/>
      <c r="AE144" s="33"/>
      <c r="AT144" s="18" t="s">
        <v>136</v>
      </c>
      <c r="AU144" s="18" t="s">
        <v>86</v>
      </c>
    </row>
    <row r="145" spans="1:65" s="2" customFormat="1" ht="37.9" customHeight="1">
      <c r="A145" s="33"/>
      <c r="B145" s="145"/>
      <c r="C145" s="146" t="s">
        <v>170</v>
      </c>
      <c r="D145" s="146" t="s">
        <v>130</v>
      </c>
      <c r="E145" s="147" t="s">
        <v>1715</v>
      </c>
      <c r="F145" s="148" t="s">
        <v>1716</v>
      </c>
      <c r="G145" s="149" t="s">
        <v>1116</v>
      </c>
      <c r="H145" s="150">
        <v>1</v>
      </c>
      <c r="I145" s="151"/>
      <c r="J145" s="152">
        <f>ROUND(I145*H145,2)</f>
        <v>0</v>
      </c>
      <c r="K145" s="153"/>
      <c r="L145" s="34"/>
      <c r="M145" s="154" t="s">
        <v>1</v>
      </c>
      <c r="N145" s="155" t="s">
        <v>43</v>
      </c>
      <c r="O145" s="59"/>
      <c r="P145" s="156">
        <f>O145*H145</f>
        <v>0</v>
      </c>
      <c r="Q145" s="156">
        <v>0</v>
      </c>
      <c r="R145" s="156">
        <f>Q145*H145</f>
        <v>0</v>
      </c>
      <c r="S145" s="156">
        <v>0</v>
      </c>
      <c r="T145" s="157">
        <f>S145*H145</f>
        <v>0</v>
      </c>
      <c r="U145" s="33"/>
      <c r="V145" s="33"/>
      <c r="W145" s="33"/>
      <c r="X145" s="33"/>
      <c r="Y145" s="33"/>
      <c r="Z145" s="33"/>
      <c r="AA145" s="33"/>
      <c r="AB145" s="33"/>
      <c r="AC145" s="33"/>
      <c r="AD145" s="33"/>
      <c r="AE145" s="33"/>
      <c r="AR145" s="158" t="s">
        <v>134</v>
      </c>
      <c r="AT145" s="158" t="s">
        <v>130</v>
      </c>
      <c r="AU145" s="158" t="s">
        <v>86</v>
      </c>
      <c r="AY145" s="18" t="s">
        <v>127</v>
      </c>
      <c r="BE145" s="159">
        <f>IF(N145="základní",J145,0)</f>
        <v>0</v>
      </c>
      <c r="BF145" s="159">
        <f>IF(N145="snížená",J145,0)</f>
        <v>0</v>
      </c>
      <c r="BG145" s="159">
        <f>IF(N145="zákl. přenesená",J145,0)</f>
        <v>0</v>
      </c>
      <c r="BH145" s="159">
        <f>IF(N145="sníž. přenesená",J145,0)</f>
        <v>0</v>
      </c>
      <c r="BI145" s="159">
        <f>IF(N145="nulová",J145,0)</f>
        <v>0</v>
      </c>
      <c r="BJ145" s="18" t="s">
        <v>86</v>
      </c>
      <c r="BK145" s="159">
        <f>ROUND(I145*H145,2)</f>
        <v>0</v>
      </c>
      <c r="BL145" s="18" t="s">
        <v>134</v>
      </c>
      <c r="BM145" s="158" t="s">
        <v>1717</v>
      </c>
    </row>
    <row r="146" spans="1:65" s="2" customFormat="1" ht="48.75">
      <c r="A146" s="33"/>
      <c r="B146" s="34"/>
      <c r="C146" s="33"/>
      <c r="D146" s="160" t="s">
        <v>136</v>
      </c>
      <c r="E146" s="33"/>
      <c r="F146" s="161" t="s">
        <v>1718</v>
      </c>
      <c r="G146" s="33"/>
      <c r="H146" s="33"/>
      <c r="I146" s="162"/>
      <c r="J146" s="33"/>
      <c r="K146" s="33"/>
      <c r="L146" s="34"/>
      <c r="M146" s="163"/>
      <c r="N146" s="164"/>
      <c r="O146" s="59"/>
      <c r="P146" s="59"/>
      <c r="Q146" s="59"/>
      <c r="R146" s="59"/>
      <c r="S146" s="59"/>
      <c r="T146" s="60"/>
      <c r="U146" s="33"/>
      <c r="V146" s="33"/>
      <c r="W146" s="33"/>
      <c r="X146" s="33"/>
      <c r="Y146" s="33"/>
      <c r="Z146" s="33"/>
      <c r="AA146" s="33"/>
      <c r="AB146" s="33"/>
      <c r="AC146" s="33"/>
      <c r="AD146" s="33"/>
      <c r="AE146" s="33"/>
      <c r="AT146" s="18" t="s">
        <v>136</v>
      </c>
      <c r="AU146" s="18" t="s">
        <v>86</v>
      </c>
    </row>
    <row r="147" spans="1:65" s="2" customFormat="1" ht="19.5">
      <c r="A147" s="33"/>
      <c r="B147" s="34"/>
      <c r="C147" s="33"/>
      <c r="D147" s="160" t="s">
        <v>470</v>
      </c>
      <c r="E147" s="33"/>
      <c r="F147" s="180" t="s">
        <v>1710</v>
      </c>
      <c r="G147" s="33"/>
      <c r="H147" s="33"/>
      <c r="I147" s="162"/>
      <c r="J147" s="33"/>
      <c r="K147" s="33"/>
      <c r="L147" s="34"/>
      <c r="M147" s="163"/>
      <c r="N147" s="164"/>
      <c r="O147" s="59"/>
      <c r="P147" s="59"/>
      <c r="Q147" s="59"/>
      <c r="R147" s="59"/>
      <c r="S147" s="59"/>
      <c r="T147" s="60"/>
      <c r="U147" s="33"/>
      <c r="V147" s="33"/>
      <c r="W147" s="33"/>
      <c r="X147" s="33"/>
      <c r="Y147" s="33"/>
      <c r="Z147" s="33"/>
      <c r="AA147" s="33"/>
      <c r="AB147" s="33"/>
      <c r="AC147" s="33"/>
      <c r="AD147" s="33"/>
      <c r="AE147" s="33"/>
      <c r="AT147" s="18" t="s">
        <v>470</v>
      </c>
      <c r="AU147" s="18" t="s">
        <v>86</v>
      </c>
    </row>
    <row r="148" spans="1:65" s="2" customFormat="1" ht="37.9" customHeight="1">
      <c r="A148" s="33"/>
      <c r="B148" s="145"/>
      <c r="C148" s="146" t="s">
        <v>174</v>
      </c>
      <c r="D148" s="146" t="s">
        <v>130</v>
      </c>
      <c r="E148" s="147" t="s">
        <v>1719</v>
      </c>
      <c r="F148" s="148" t="s">
        <v>1720</v>
      </c>
      <c r="G148" s="149" t="s">
        <v>1116</v>
      </c>
      <c r="H148" s="150">
        <v>1</v>
      </c>
      <c r="I148" s="151"/>
      <c r="J148" s="152">
        <f>ROUND(I148*H148,2)</f>
        <v>0</v>
      </c>
      <c r="K148" s="153"/>
      <c r="L148" s="34"/>
      <c r="M148" s="154" t="s">
        <v>1</v>
      </c>
      <c r="N148" s="155" t="s">
        <v>43</v>
      </c>
      <c r="O148" s="59"/>
      <c r="P148" s="156">
        <f>O148*H148</f>
        <v>0</v>
      </c>
      <c r="Q148" s="156">
        <v>0</v>
      </c>
      <c r="R148" s="156">
        <f>Q148*H148</f>
        <v>0</v>
      </c>
      <c r="S148" s="156">
        <v>0</v>
      </c>
      <c r="T148" s="157">
        <f>S148*H148</f>
        <v>0</v>
      </c>
      <c r="U148" s="33"/>
      <c r="V148" s="33"/>
      <c r="W148" s="33"/>
      <c r="X148" s="33"/>
      <c r="Y148" s="33"/>
      <c r="Z148" s="33"/>
      <c r="AA148" s="33"/>
      <c r="AB148" s="33"/>
      <c r="AC148" s="33"/>
      <c r="AD148" s="33"/>
      <c r="AE148" s="33"/>
      <c r="AR148" s="158" t="s">
        <v>134</v>
      </c>
      <c r="AT148" s="158" t="s">
        <v>130</v>
      </c>
      <c r="AU148" s="158" t="s">
        <v>86</v>
      </c>
      <c r="AY148" s="18" t="s">
        <v>127</v>
      </c>
      <c r="BE148" s="159">
        <f>IF(N148="základní",J148,0)</f>
        <v>0</v>
      </c>
      <c r="BF148" s="159">
        <f>IF(N148="snížená",J148,0)</f>
        <v>0</v>
      </c>
      <c r="BG148" s="159">
        <f>IF(N148="zákl. přenesená",J148,0)</f>
        <v>0</v>
      </c>
      <c r="BH148" s="159">
        <f>IF(N148="sníž. přenesená",J148,0)</f>
        <v>0</v>
      </c>
      <c r="BI148" s="159">
        <f>IF(N148="nulová",J148,0)</f>
        <v>0</v>
      </c>
      <c r="BJ148" s="18" t="s">
        <v>86</v>
      </c>
      <c r="BK148" s="159">
        <f>ROUND(I148*H148,2)</f>
        <v>0</v>
      </c>
      <c r="BL148" s="18" t="s">
        <v>134</v>
      </c>
      <c r="BM148" s="158" t="s">
        <v>1721</v>
      </c>
    </row>
    <row r="149" spans="1:65" s="2" customFormat="1" ht="58.5">
      <c r="A149" s="33"/>
      <c r="B149" s="34"/>
      <c r="C149" s="33"/>
      <c r="D149" s="160" t="s">
        <v>136</v>
      </c>
      <c r="E149" s="33"/>
      <c r="F149" s="161" t="s">
        <v>1722</v>
      </c>
      <c r="G149" s="33"/>
      <c r="H149" s="33"/>
      <c r="I149" s="162"/>
      <c r="J149" s="33"/>
      <c r="K149" s="33"/>
      <c r="L149" s="34"/>
      <c r="M149" s="163"/>
      <c r="N149" s="164"/>
      <c r="O149" s="59"/>
      <c r="P149" s="59"/>
      <c r="Q149" s="59"/>
      <c r="R149" s="59"/>
      <c r="S149" s="59"/>
      <c r="T149" s="60"/>
      <c r="U149" s="33"/>
      <c r="V149" s="33"/>
      <c r="W149" s="33"/>
      <c r="X149" s="33"/>
      <c r="Y149" s="33"/>
      <c r="Z149" s="33"/>
      <c r="AA149" s="33"/>
      <c r="AB149" s="33"/>
      <c r="AC149" s="33"/>
      <c r="AD149" s="33"/>
      <c r="AE149" s="33"/>
      <c r="AT149" s="18" t="s">
        <v>136</v>
      </c>
      <c r="AU149" s="18" t="s">
        <v>86</v>
      </c>
    </row>
    <row r="150" spans="1:65" s="2" customFormat="1" ht="19.5">
      <c r="A150" s="33"/>
      <c r="B150" s="34"/>
      <c r="C150" s="33"/>
      <c r="D150" s="160" t="s">
        <v>470</v>
      </c>
      <c r="E150" s="33"/>
      <c r="F150" s="180" t="s">
        <v>1710</v>
      </c>
      <c r="G150" s="33"/>
      <c r="H150" s="33"/>
      <c r="I150" s="162"/>
      <c r="J150" s="33"/>
      <c r="K150" s="33"/>
      <c r="L150" s="34"/>
      <c r="M150" s="163"/>
      <c r="N150" s="164"/>
      <c r="O150" s="59"/>
      <c r="P150" s="59"/>
      <c r="Q150" s="59"/>
      <c r="R150" s="59"/>
      <c r="S150" s="59"/>
      <c r="T150" s="60"/>
      <c r="U150" s="33"/>
      <c r="V150" s="33"/>
      <c r="W150" s="33"/>
      <c r="X150" s="33"/>
      <c r="Y150" s="33"/>
      <c r="Z150" s="33"/>
      <c r="AA150" s="33"/>
      <c r="AB150" s="33"/>
      <c r="AC150" s="33"/>
      <c r="AD150" s="33"/>
      <c r="AE150" s="33"/>
      <c r="AT150" s="18" t="s">
        <v>470</v>
      </c>
      <c r="AU150" s="18" t="s">
        <v>86</v>
      </c>
    </row>
    <row r="151" spans="1:65" s="2" customFormat="1" ht="21.75" customHeight="1">
      <c r="A151" s="33"/>
      <c r="B151" s="145"/>
      <c r="C151" s="146" t="s">
        <v>178</v>
      </c>
      <c r="D151" s="146" t="s">
        <v>130</v>
      </c>
      <c r="E151" s="147" t="s">
        <v>1723</v>
      </c>
      <c r="F151" s="148" t="s">
        <v>1724</v>
      </c>
      <c r="G151" s="149" t="s">
        <v>1725</v>
      </c>
      <c r="H151" s="150">
        <v>100</v>
      </c>
      <c r="I151" s="151"/>
      <c r="J151" s="152">
        <f>ROUND(I151*H151,2)</f>
        <v>0</v>
      </c>
      <c r="K151" s="153"/>
      <c r="L151" s="34"/>
      <c r="M151" s="154" t="s">
        <v>1</v>
      </c>
      <c r="N151" s="155" t="s">
        <v>43</v>
      </c>
      <c r="O151" s="59"/>
      <c r="P151" s="156">
        <f>O151*H151</f>
        <v>0</v>
      </c>
      <c r="Q151" s="156">
        <v>0</v>
      </c>
      <c r="R151" s="156">
        <f>Q151*H151</f>
        <v>0</v>
      </c>
      <c r="S151" s="156">
        <v>0</v>
      </c>
      <c r="T151" s="157">
        <f>S151*H151</f>
        <v>0</v>
      </c>
      <c r="U151" s="33"/>
      <c r="V151" s="33"/>
      <c r="W151" s="33"/>
      <c r="X151" s="33"/>
      <c r="Y151" s="33"/>
      <c r="Z151" s="33"/>
      <c r="AA151" s="33"/>
      <c r="AB151" s="33"/>
      <c r="AC151" s="33"/>
      <c r="AD151" s="33"/>
      <c r="AE151" s="33"/>
      <c r="AR151" s="158" t="s">
        <v>134</v>
      </c>
      <c r="AT151" s="158" t="s">
        <v>130</v>
      </c>
      <c r="AU151" s="158" t="s">
        <v>86</v>
      </c>
      <c r="AY151" s="18" t="s">
        <v>127</v>
      </c>
      <c r="BE151" s="159">
        <f>IF(N151="základní",J151,0)</f>
        <v>0</v>
      </c>
      <c r="BF151" s="159">
        <f>IF(N151="snížená",J151,0)</f>
        <v>0</v>
      </c>
      <c r="BG151" s="159">
        <f>IF(N151="zákl. přenesená",J151,0)</f>
        <v>0</v>
      </c>
      <c r="BH151" s="159">
        <f>IF(N151="sníž. přenesená",J151,0)</f>
        <v>0</v>
      </c>
      <c r="BI151" s="159">
        <f>IF(N151="nulová",J151,0)</f>
        <v>0</v>
      </c>
      <c r="BJ151" s="18" t="s">
        <v>86</v>
      </c>
      <c r="BK151" s="159">
        <f>ROUND(I151*H151,2)</f>
        <v>0</v>
      </c>
      <c r="BL151" s="18" t="s">
        <v>134</v>
      </c>
      <c r="BM151" s="158" t="s">
        <v>1726</v>
      </c>
    </row>
    <row r="152" spans="1:65" s="2" customFormat="1">
      <c r="A152" s="33"/>
      <c r="B152" s="34"/>
      <c r="C152" s="33"/>
      <c r="D152" s="160" t="s">
        <v>136</v>
      </c>
      <c r="E152" s="33"/>
      <c r="F152" s="161" t="s">
        <v>1724</v>
      </c>
      <c r="G152" s="33"/>
      <c r="H152" s="33"/>
      <c r="I152" s="162"/>
      <c r="J152" s="33"/>
      <c r="K152" s="33"/>
      <c r="L152" s="34"/>
      <c r="M152" s="163"/>
      <c r="N152" s="164"/>
      <c r="O152" s="59"/>
      <c r="P152" s="59"/>
      <c r="Q152" s="59"/>
      <c r="R152" s="59"/>
      <c r="S152" s="59"/>
      <c r="T152" s="60"/>
      <c r="U152" s="33"/>
      <c r="V152" s="33"/>
      <c r="W152" s="33"/>
      <c r="X152" s="33"/>
      <c r="Y152" s="33"/>
      <c r="Z152" s="33"/>
      <c r="AA152" s="33"/>
      <c r="AB152" s="33"/>
      <c r="AC152" s="33"/>
      <c r="AD152" s="33"/>
      <c r="AE152" s="33"/>
      <c r="AT152" s="18" t="s">
        <v>136</v>
      </c>
      <c r="AU152" s="18" t="s">
        <v>86</v>
      </c>
    </row>
    <row r="153" spans="1:65" s="2" customFormat="1" ht="19.5">
      <c r="A153" s="33"/>
      <c r="B153" s="34"/>
      <c r="C153" s="33"/>
      <c r="D153" s="160" t="s">
        <v>470</v>
      </c>
      <c r="E153" s="33"/>
      <c r="F153" s="180" t="s">
        <v>1727</v>
      </c>
      <c r="G153" s="33"/>
      <c r="H153" s="33"/>
      <c r="I153" s="162"/>
      <c r="J153" s="33"/>
      <c r="K153" s="33"/>
      <c r="L153" s="34"/>
      <c r="M153" s="163"/>
      <c r="N153" s="164"/>
      <c r="O153" s="59"/>
      <c r="P153" s="59"/>
      <c r="Q153" s="59"/>
      <c r="R153" s="59"/>
      <c r="S153" s="59"/>
      <c r="T153" s="60"/>
      <c r="U153" s="33"/>
      <c r="V153" s="33"/>
      <c r="W153" s="33"/>
      <c r="X153" s="33"/>
      <c r="Y153" s="33"/>
      <c r="Z153" s="33"/>
      <c r="AA153" s="33"/>
      <c r="AB153" s="33"/>
      <c r="AC153" s="33"/>
      <c r="AD153" s="33"/>
      <c r="AE153" s="33"/>
      <c r="AT153" s="18" t="s">
        <v>470</v>
      </c>
      <c r="AU153" s="18" t="s">
        <v>86</v>
      </c>
    </row>
    <row r="154" spans="1:65" s="2" customFormat="1" ht="66.75" customHeight="1">
      <c r="A154" s="33"/>
      <c r="B154" s="145"/>
      <c r="C154" s="146" t="s">
        <v>183</v>
      </c>
      <c r="D154" s="146" t="s">
        <v>130</v>
      </c>
      <c r="E154" s="147" t="s">
        <v>1728</v>
      </c>
      <c r="F154" s="148" t="s">
        <v>1729</v>
      </c>
      <c r="G154" s="149" t="s">
        <v>1116</v>
      </c>
      <c r="H154" s="150">
        <v>2</v>
      </c>
      <c r="I154" s="151"/>
      <c r="J154" s="152">
        <f>ROUND(I154*H154,2)</f>
        <v>0</v>
      </c>
      <c r="K154" s="153"/>
      <c r="L154" s="34"/>
      <c r="M154" s="154" t="s">
        <v>1</v>
      </c>
      <c r="N154" s="155" t="s">
        <v>43</v>
      </c>
      <c r="O154" s="59"/>
      <c r="P154" s="156">
        <f>O154*H154</f>
        <v>0</v>
      </c>
      <c r="Q154" s="156">
        <v>0</v>
      </c>
      <c r="R154" s="156">
        <f>Q154*H154</f>
        <v>0</v>
      </c>
      <c r="S154" s="156">
        <v>0</v>
      </c>
      <c r="T154" s="157">
        <f>S154*H154</f>
        <v>0</v>
      </c>
      <c r="U154" s="33"/>
      <c r="V154" s="33"/>
      <c r="W154" s="33"/>
      <c r="X154" s="33"/>
      <c r="Y154" s="33"/>
      <c r="Z154" s="33"/>
      <c r="AA154" s="33"/>
      <c r="AB154" s="33"/>
      <c r="AC154" s="33"/>
      <c r="AD154" s="33"/>
      <c r="AE154" s="33"/>
      <c r="AR154" s="158" t="s">
        <v>134</v>
      </c>
      <c r="AT154" s="158" t="s">
        <v>130</v>
      </c>
      <c r="AU154" s="158" t="s">
        <v>86</v>
      </c>
      <c r="AY154" s="18" t="s">
        <v>127</v>
      </c>
      <c r="BE154" s="159">
        <f>IF(N154="základní",J154,0)</f>
        <v>0</v>
      </c>
      <c r="BF154" s="159">
        <f>IF(N154="snížená",J154,0)</f>
        <v>0</v>
      </c>
      <c r="BG154" s="159">
        <f>IF(N154="zákl. přenesená",J154,0)</f>
        <v>0</v>
      </c>
      <c r="BH154" s="159">
        <f>IF(N154="sníž. přenesená",J154,0)</f>
        <v>0</v>
      </c>
      <c r="BI154" s="159">
        <f>IF(N154="nulová",J154,0)</f>
        <v>0</v>
      </c>
      <c r="BJ154" s="18" t="s">
        <v>86</v>
      </c>
      <c r="BK154" s="159">
        <f>ROUND(I154*H154,2)</f>
        <v>0</v>
      </c>
      <c r="BL154" s="18" t="s">
        <v>134</v>
      </c>
      <c r="BM154" s="158" t="s">
        <v>1730</v>
      </c>
    </row>
    <row r="155" spans="1:65" s="2" customFormat="1" ht="39">
      <c r="A155" s="33"/>
      <c r="B155" s="34"/>
      <c r="C155" s="33"/>
      <c r="D155" s="160" t="s">
        <v>136</v>
      </c>
      <c r="E155" s="33"/>
      <c r="F155" s="161" t="s">
        <v>1729</v>
      </c>
      <c r="G155" s="33"/>
      <c r="H155" s="33"/>
      <c r="I155" s="162"/>
      <c r="J155" s="33"/>
      <c r="K155" s="33"/>
      <c r="L155" s="34"/>
      <c r="M155" s="163"/>
      <c r="N155" s="164"/>
      <c r="O155" s="59"/>
      <c r="P155" s="59"/>
      <c r="Q155" s="59"/>
      <c r="R155" s="59"/>
      <c r="S155" s="59"/>
      <c r="T155" s="60"/>
      <c r="U155" s="33"/>
      <c r="V155" s="33"/>
      <c r="W155" s="33"/>
      <c r="X155" s="33"/>
      <c r="Y155" s="33"/>
      <c r="Z155" s="33"/>
      <c r="AA155" s="33"/>
      <c r="AB155" s="33"/>
      <c r="AC155" s="33"/>
      <c r="AD155" s="33"/>
      <c r="AE155" s="33"/>
      <c r="AT155" s="18" t="s">
        <v>136</v>
      </c>
      <c r="AU155" s="18" t="s">
        <v>86</v>
      </c>
    </row>
    <row r="156" spans="1:65" s="2" customFormat="1" ht="19.5">
      <c r="A156" s="33"/>
      <c r="B156" s="34"/>
      <c r="C156" s="33"/>
      <c r="D156" s="160" t="s">
        <v>470</v>
      </c>
      <c r="E156" s="33"/>
      <c r="F156" s="180" t="s">
        <v>1727</v>
      </c>
      <c r="G156" s="33"/>
      <c r="H156" s="33"/>
      <c r="I156" s="162"/>
      <c r="J156" s="33"/>
      <c r="K156" s="33"/>
      <c r="L156" s="34"/>
      <c r="M156" s="163"/>
      <c r="N156" s="164"/>
      <c r="O156" s="59"/>
      <c r="P156" s="59"/>
      <c r="Q156" s="59"/>
      <c r="R156" s="59"/>
      <c r="S156" s="59"/>
      <c r="T156" s="60"/>
      <c r="U156" s="33"/>
      <c r="V156" s="33"/>
      <c r="W156" s="33"/>
      <c r="X156" s="33"/>
      <c r="Y156" s="33"/>
      <c r="Z156" s="33"/>
      <c r="AA156" s="33"/>
      <c r="AB156" s="33"/>
      <c r="AC156" s="33"/>
      <c r="AD156" s="33"/>
      <c r="AE156" s="33"/>
      <c r="AT156" s="18" t="s">
        <v>470</v>
      </c>
      <c r="AU156" s="18" t="s">
        <v>86</v>
      </c>
    </row>
    <row r="157" spans="1:65" s="2" customFormat="1" ht="16.5" customHeight="1">
      <c r="A157" s="33"/>
      <c r="B157" s="145"/>
      <c r="C157" s="146" t="s">
        <v>188</v>
      </c>
      <c r="D157" s="146" t="s">
        <v>130</v>
      </c>
      <c r="E157" s="147" t="s">
        <v>1731</v>
      </c>
      <c r="F157" s="148" t="s">
        <v>1732</v>
      </c>
      <c r="G157" s="149" t="s">
        <v>1116</v>
      </c>
      <c r="H157" s="150">
        <v>2</v>
      </c>
      <c r="I157" s="151"/>
      <c r="J157" s="152">
        <f>ROUND(I157*H157,2)</f>
        <v>0</v>
      </c>
      <c r="K157" s="153"/>
      <c r="L157" s="34"/>
      <c r="M157" s="154" t="s">
        <v>1</v>
      </c>
      <c r="N157" s="155" t="s">
        <v>43</v>
      </c>
      <c r="O157" s="59"/>
      <c r="P157" s="156">
        <f>O157*H157</f>
        <v>0</v>
      </c>
      <c r="Q157" s="156">
        <v>0</v>
      </c>
      <c r="R157" s="156">
        <f>Q157*H157</f>
        <v>0</v>
      </c>
      <c r="S157" s="156">
        <v>0</v>
      </c>
      <c r="T157" s="157">
        <f>S157*H157</f>
        <v>0</v>
      </c>
      <c r="U157" s="33"/>
      <c r="V157" s="33"/>
      <c r="W157" s="33"/>
      <c r="X157" s="33"/>
      <c r="Y157" s="33"/>
      <c r="Z157" s="33"/>
      <c r="AA157" s="33"/>
      <c r="AB157" s="33"/>
      <c r="AC157" s="33"/>
      <c r="AD157" s="33"/>
      <c r="AE157" s="33"/>
      <c r="AR157" s="158" t="s">
        <v>134</v>
      </c>
      <c r="AT157" s="158" t="s">
        <v>130</v>
      </c>
      <c r="AU157" s="158" t="s">
        <v>86</v>
      </c>
      <c r="AY157" s="18" t="s">
        <v>127</v>
      </c>
      <c r="BE157" s="159">
        <f>IF(N157="základní",J157,0)</f>
        <v>0</v>
      </c>
      <c r="BF157" s="159">
        <f>IF(N157="snížená",J157,0)</f>
        <v>0</v>
      </c>
      <c r="BG157" s="159">
        <f>IF(N157="zákl. přenesená",J157,0)</f>
        <v>0</v>
      </c>
      <c r="BH157" s="159">
        <f>IF(N157="sníž. přenesená",J157,0)</f>
        <v>0</v>
      </c>
      <c r="BI157" s="159">
        <f>IF(N157="nulová",J157,0)</f>
        <v>0</v>
      </c>
      <c r="BJ157" s="18" t="s">
        <v>86</v>
      </c>
      <c r="BK157" s="159">
        <f>ROUND(I157*H157,2)</f>
        <v>0</v>
      </c>
      <c r="BL157" s="18" t="s">
        <v>134</v>
      </c>
      <c r="BM157" s="158" t="s">
        <v>1733</v>
      </c>
    </row>
    <row r="158" spans="1:65" s="2" customFormat="1">
      <c r="A158" s="33"/>
      <c r="B158" s="34"/>
      <c r="C158" s="33"/>
      <c r="D158" s="160" t="s">
        <v>136</v>
      </c>
      <c r="E158" s="33"/>
      <c r="F158" s="161" t="s">
        <v>1732</v>
      </c>
      <c r="G158" s="33"/>
      <c r="H158" s="33"/>
      <c r="I158" s="162"/>
      <c r="J158" s="33"/>
      <c r="K158" s="33"/>
      <c r="L158" s="34"/>
      <c r="M158" s="163"/>
      <c r="N158" s="164"/>
      <c r="O158" s="59"/>
      <c r="P158" s="59"/>
      <c r="Q158" s="59"/>
      <c r="R158" s="59"/>
      <c r="S158" s="59"/>
      <c r="T158" s="60"/>
      <c r="U158" s="33"/>
      <c r="V158" s="33"/>
      <c r="W158" s="33"/>
      <c r="X158" s="33"/>
      <c r="Y158" s="33"/>
      <c r="Z158" s="33"/>
      <c r="AA158" s="33"/>
      <c r="AB158" s="33"/>
      <c r="AC158" s="33"/>
      <c r="AD158" s="33"/>
      <c r="AE158" s="33"/>
      <c r="AT158" s="18" t="s">
        <v>136</v>
      </c>
      <c r="AU158" s="18" t="s">
        <v>86</v>
      </c>
    </row>
    <row r="159" spans="1:65" s="2" customFormat="1" ht="16.5" customHeight="1">
      <c r="A159" s="33"/>
      <c r="B159" s="145"/>
      <c r="C159" s="146" t="s">
        <v>193</v>
      </c>
      <c r="D159" s="146" t="s">
        <v>130</v>
      </c>
      <c r="E159" s="147" t="s">
        <v>1734</v>
      </c>
      <c r="F159" s="148" t="s">
        <v>1735</v>
      </c>
      <c r="G159" s="149" t="s">
        <v>1116</v>
      </c>
      <c r="H159" s="150">
        <v>2</v>
      </c>
      <c r="I159" s="151"/>
      <c r="J159" s="152">
        <f>ROUND(I159*H159,2)</f>
        <v>0</v>
      </c>
      <c r="K159" s="153"/>
      <c r="L159" s="34"/>
      <c r="M159" s="154" t="s">
        <v>1</v>
      </c>
      <c r="N159" s="155" t="s">
        <v>43</v>
      </c>
      <c r="O159" s="59"/>
      <c r="P159" s="156">
        <f>O159*H159</f>
        <v>0</v>
      </c>
      <c r="Q159" s="156">
        <v>0</v>
      </c>
      <c r="R159" s="156">
        <f>Q159*H159</f>
        <v>0</v>
      </c>
      <c r="S159" s="156">
        <v>0</v>
      </c>
      <c r="T159" s="157">
        <f>S159*H159</f>
        <v>0</v>
      </c>
      <c r="U159" s="33"/>
      <c r="V159" s="33"/>
      <c r="W159" s="33"/>
      <c r="X159" s="33"/>
      <c r="Y159" s="33"/>
      <c r="Z159" s="33"/>
      <c r="AA159" s="33"/>
      <c r="AB159" s="33"/>
      <c r="AC159" s="33"/>
      <c r="AD159" s="33"/>
      <c r="AE159" s="33"/>
      <c r="AR159" s="158" t="s">
        <v>134</v>
      </c>
      <c r="AT159" s="158" t="s">
        <v>130</v>
      </c>
      <c r="AU159" s="158" t="s">
        <v>86</v>
      </c>
      <c r="AY159" s="18" t="s">
        <v>127</v>
      </c>
      <c r="BE159" s="159">
        <f>IF(N159="základní",J159,0)</f>
        <v>0</v>
      </c>
      <c r="BF159" s="159">
        <f>IF(N159="snížená",J159,0)</f>
        <v>0</v>
      </c>
      <c r="BG159" s="159">
        <f>IF(N159="zákl. přenesená",J159,0)</f>
        <v>0</v>
      </c>
      <c r="BH159" s="159">
        <f>IF(N159="sníž. přenesená",J159,0)</f>
        <v>0</v>
      </c>
      <c r="BI159" s="159">
        <f>IF(N159="nulová",J159,0)</f>
        <v>0</v>
      </c>
      <c r="BJ159" s="18" t="s">
        <v>86</v>
      </c>
      <c r="BK159" s="159">
        <f>ROUND(I159*H159,2)</f>
        <v>0</v>
      </c>
      <c r="BL159" s="18" t="s">
        <v>134</v>
      </c>
      <c r="BM159" s="158" t="s">
        <v>1736</v>
      </c>
    </row>
    <row r="160" spans="1:65" s="2" customFormat="1">
      <c r="A160" s="33"/>
      <c r="B160" s="34"/>
      <c r="C160" s="33"/>
      <c r="D160" s="160" t="s">
        <v>136</v>
      </c>
      <c r="E160" s="33"/>
      <c r="F160" s="161" t="s">
        <v>1735</v>
      </c>
      <c r="G160" s="33"/>
      <c r="H160" s="33"/>
      <c r="I160" s="162"/>
      <c r="J160" s="33"/>
      <c r="K160" s="33"/>
      <c r="L160" s="34"/>
      <c r="M160" s="163"/>
      <c r="N160" s="164"/>
      <c r="O160" s="59"/>
      <c r="P160" s="59"/>
      <c r="Q160" s="59"/>
      <c r="R160" s="59"/>
      <c r="S160" s="59"/>
      <c r="T160" s="60"/>
      <c r="U160" s="33"/>
      <c r="V160" s="33"/>
      <c r="W160" s="33"/>
      <c r="X160" s="33"/>
      <c r="Y160" s="33"/>
      <c r="Z160" s="33"/>
      <c r="AA160" s="33"/>
      <c r="AB160" s="33"/>
      <c r="AC160" s="33"/>
      <c r="AD160" s="33"/>
      <c r="AE160" s="33"/>
      <c r="AT160" s="18" t="s">
        <v>136</v>
      </c>
      <c r="AU160" s="18" t="s">
        <v>86</v>
      </c>
    </row>
    <row r="161" spans="1:65" s="2" customFormat="1" ht="16.5" customHeight="1">
      <c r="A161" s="33"/>
      <c r="B161" s="145"/>
      <c r="C161" s="146" t="s">
        <v>8</v>
      </c>
      <c r="D161" s="146" t="s">
        <v>130</v>
      </c>
      <c r="E161" s="147" t="s">
        <v>1737</v>
      </c>
      <c r="F161" s="148" t="s">
        <v>1738</v>
      </c>
      <c r="G161" s="149" t="s">
        <v>1116</v>
      </c>
      <c r="H161" s="150">
        <v>1</v>
      </c>
      <c r="I161" s="151"/>
      <c r="J161" s="152">
        <f>ROUND(I161*H161,2)</f>
        <v>0</v>
      </c>
      <c r="K161" s="153"/>
      <c r="L161" s="34"/>
      <c r="M161" s="154" t="s">
        <v>1</v>
      </c>
      <c r="N161" s="155" t="s">
        <v>43</v>
      </c>
      <c r="O161" s="59"/>
      <c r="P161" s="156">
        <f>O161*H161</f>
        <v>0</v>
      </c>
      <c r="Q161" s="156">
        <v>0</v>
      </c>
      <c r="R161" s="156">
        <f>Q161*H161</f>
        <v>0</v>
      </c>
      <c r="S161" s="156">
        <v>0</v>
      </c>
      <c r="T161" s="157">
        <f>S161*H161</f>
        <v>0</v>
      </c>
      <c r="U161" s="33"/>
      <c r="V161" s="33"/>
      <c r="W161" s="33"/>
      <c r="X161" s="33"/>
      <c r="Y161" s="33"/>
      <c r="Z161" s="33"/>
      <c r="AA161" s="33"/>
      <c r="AB161" s="33"/>
      <c r="AC161" s="33"/>
      <c r="AD161" s="33"/>
      <c r="AE161" s="33"/>
      <c r="AR161" s="158" t="s">
        <v>134</v>
      </c>
      <c r="AT161" s="158" t="s">
        <v>130</v>
      </c>
      <c r="AU161" s="158" t="s">
        <v>86</v>
      </c>
      <c r="AY161" s="18" t="s">
        <v>127</v>
      </c>
      <c r="BE161" s="159">
        <f>IF(N161="základní",J161,0)</f>
        <v>0</v>
      </c>
      <c r="BF161" s="159">
        <f>IF(N161="snížená",J161,0)</f>
        <v>0</v>
      </c>
      <c r="BG161" s="159">
        <f>IF(N161="zákl. přenesená",J161,0)</f>
        <v>0</v>
      </c>
      <c r="BH161" s="159">
        <f>IF(N161="sníž. přenesená",J161,0)</f>
        <v>0</v>
      </c>
      <c r="BI161" s="159">
        <f>IF(N161="nulová",J161,0)</f>
        <v>0</v>
      </c>
      <c r="BJ161" s="18" t="s">
        <v>86</v>
      </c>
      <c r="BK161" s="159">
        <f>ROUND(I161*H161,2)</f>
        <v>0</v>
      </c>
      <c r="BL161" s="18" t="s">
        <v>134</v>
      </c>
      <c r="BM161" s="158" t="s">
        <v>1739</v>
      </c>
    </row>
    <row r="162" spans="1:65" s="2" customFormat="1">
      <c r="A162" s="33"/>
      <c r="B162" s="34"/>
      <c r="C162" s="33"/>
      <c r="D162" s="160" t="s">
        <v>136</v>
      </c>
      <c r="E162" s="33"/>
      <c r="F162" s="161" t="s">
        <v>1738</v>
      </c>
      <c r="G162" s="33"/>
      <c r="H162" s="33"/>
      <c r="I162" s="162"/>
      <c r="J162" s="33"/>
      <c r="K162" s="33"/>
      <c r="L162" s="34"/>
      <c r="M162" s="163"/>
      <c r="N162" s="164"/>
      <c r="O162" s="59"/>
      <c r="P162" s="59"/>
      <c r="Q162" s="59"/>
      <c r="R162" s="59"/>
      <c r="S162" s="59"/>
      <c r="T162" s="60"/>
      <c r="U162" s="33"/>
      <c r="V162" s="33"/>
      <c r="W162" s="33"/>
      <c r="X162" s="33"/>
      <c r="Y162" s="33"/>
      <c r="Z162" s="33"/>
      <c r="AA162" s="33"/>
      <c r="AB162" s="33"/>
      <c r="AC162" s="33"/>
      <c r="AD162" s="33"/>
      <c r="AE162" s="33"/>
      <c r="AT162" s="18" t="s">
        <v>136</v>
      </c>
      <c r="AU162" s="18" t="s">
        <v>86</v>
      </c>
    </row>
    <row r="163" spans="1:65" s="2" customFormat="1" ht="19.5">
      <c r="A163" s="33"/>
      <c r="B163" s="34"/>
      <c r="C163" s="33"/>
      <c r="D163" s="160" t="s">
        <v>470</v>
      </c>
      <c r="E163" s="33"/>
      <c r="F163" s="180" t="s">
        <v>1710</v>
      </c>
      <c r="G163" s="33"/>
      <c r="H163" s="33"/>
      <c r="I163" s="162"/>
      <c r="J163" s="33"/>
      <c r="K163" s="33"/>
      <c r="L163" s="34"/>
      <c r="M163" s="163"/>
      <c r="N163" s="164"/>
      <c r="O163" s="59"/>
      <c r="P163" s="59"/>
      <c r="Q163" s="59"/>
      <c r="R163" s="59"/>
      <c r="S163" s="59"/>
      <c r="T163" s="60"/>
      <c r="U163" s="33"/>
      <c r="V163" s="33"/>
      <c r="W163" s="33"/>
      <c r="X163" s="33"/>
      <c r="Y163" s="33"/>
      <c r="Z163" s="33"/>
      <c r="AA163" s="33"/>
      <c r="AB163" s="33"/>
      <c r="AC163" s="33"/>
      <c r="AD163" s="33"/>
      <c r="AE163" s="33"/>
      <c r="AT163" s="18" t="s">
        <v>470</v>
      </c>
      <c r="AU163" s="18" t="s">
        <v>86</v>
      </c>
    </row>
    <row r="164" spans="1:65" s="2" customFormat="1" ht="24.2" customHeight="1">
      <c r="A164" s="33"/>
      <c r="B164" s="145"/>
      <c r="C164" s="146" t="s">
        <v>202</v>
      </c>
      <c r="D164" s="146" t="s">
        <v>130</v>
      </c>
      <c r="E164" s="147" t="s">
        <v>1740</v>
      </c>
      <c r="F164" s="148" t="s">
        <v>1741</v>
      </c>
      <c r="G164" s="149" t="s">
        <v>1116</v>
      </c>
      <c r="H164" s="150">
        <v>1</v>
      </c>
      <c r="I164" s="151"/>
      <c r="J164" s="152">
        <f>ROUND(I164*H164,2)</f>
        <v>0</v>
      </c>
      <c r="K164" s="153"/>
      <c r="L164" s="34"/>
      <c r="M164" s="154" t="s">
        <v>1</v>
      </c>
      <c r="N164" s="155" t="s">
        <v>43</v>
      </c>
      <c r="O164" s="59"/>
      <c r="P164" s="156">
        <f>O164*H164</f>
        <v>0</v>
      </c>
      <c r="Q164" s="156">
        <v>0</v>
      </c>
      <c r="R164" s="156">
        <f>Q164*H164</f>
        <v>0</v>
      </c>
      <c r="S164" s="156">
        <v>0</v>
      </c>
      <c r="T164" s="157">
        <f>S164*H164</f>
        <v>0</v>
      </c>
      <c r="U164" s="33"/>
      <c r="V164" s="33"/>
      <c r="W164" s="33"/>
      <c r="X164" s="33"/>
      <c r="Y164" s="33"/>
      <c r="Z164" s="33"/>
      <c r="AA164" s="33"/>
      <c r="AB164" s="33"/>
      <c r="AC164" s="33"/>
      <c r="AD164" s="33"/>
      <c r="AE164" s="33"/>
      <c r="AR164" s="158" t="s">
        <v>134</v>
      </c>
      <c r="AT164" s="158" t="s">
        <v>130</v>
      </c>
      <c r="AU164" s="158" t="s">
        <v>86</v>
      </c>
      <c r="AY164" s="18" t="s">
        <v>127</v>
      </c>
      <c r="BE164" s="159">
        <f>IF(N164="základní",J164,0)</f>
        <v>0</v>
      </c>
      <c r="BF164" s="159">
        <f>IF(N164="snížená",J164,0)</f>
        <v>0</v>
      </c>
      <c r="BG164" s="159">
        <f>IF(N164="zákl. přenesená",J164,0)</f>
        <v>0</v>
      </c>
      <c r="BH164" s="159">
        <f>IF(N164="sníž. přenesená",J164,0)</f>
        <v>0</v>
      </c>
      <c r="BI164" s="159">
        <f>IF(N164="nulová",J164,0)</f>
        <v>0</v>
      </c>
      <c r="BJ164" s="18" t="s">
        <v>86</v>
      </c>
      <c r="BK164" s="159">
        <f>ROUND(I164*H164,2)</f>
        <v>0</v>
      </c>
      <c r="BL164" s="18" t="s">
        <v>134</v>
      </c>
      <c r="BM164" s="158" t="s">
        <v>1742</v>
      </c>
    </row>
    <row r="165" spans="1:65" s="2" customFormat="1">
      <c r="A165" s="33"/>
      <c r="B165" s="34"/>
      <c r="C165" s="33"/>
      <c r="D165" s="160" t="s">
        <v>136</v>
      </c>
      <c r="E165" s="33"/>
      <c r="F165" s="161" t="s">
        <v>1741</v>
      </c>
      <c r="G165" s="33"/>
      <c r="H165" s="33"/>
      <c r="I165" s="162"/>
      <c r="J165" s="33"/>
      <c r="K165" s="33"/>
      <c r="L165" s="34"/>
      <c r="M165" s="163"/>
      <c r="N165" s="164"/>
      <c r="O165" s="59"/>
      <c r="P165" s="59"/>
      <c r="Q165" s="59"/>
      <c r="R165" s="59"/>
      <c r="S165" s="59"/>
      <c r="T165" s="60"/>
      <c r="U165" s="33"/>
      <c r="V165" s="33"/>
      <c r="W165" s="33"/>
      <c r="X165" s="33"/>
      <c r="Y165" s="33"/>
      <c r="Z165" s="33"/>
      <c r="AA165" s="33"/>
      <c r="AB165" s="33"/>
      <c r="AC165" s="33"/>
      <c r="AD165" s="33"/>
      <c r="AE165" s="33"/>
      <c r="AT165" s="18" t="s">
        <v>136</v>
      </c>
      <c r="AU165" s="18" t="s">
        <v>86</v>
      </c>
    </row>
    <row r="166" spans="1:65" s="2" customFormat="1" ht="24.2" customHeight="1">
      <c r="A166" s="33"/>
      <c r="B166" s="145"/>
      <c r="C166" s="146" t="s">
        <v>207</v>
      </c>
      <c r="D166" s="146" t="s">
        <v>130</v>
      </c>
      <c r="E166" s="147" t="s">
        <v>1743</v>
      </c>
      <c r="F166" s="148" t="s">
        <v>1744</v>
      </c>
      <c r="G166" s="149" t="s">
        <v>147</v>
      </c>
      <c r="H166" s="150">
        <v>1060.4079999999999</v>
      </c>
      <c r="I166" s="151"/>
      <c r="J166" s="152">
        <f>ROUND(I166*H166,2)</f>
        <v>0</v>
      </c>
      <c r="K166" s="153"/>
      <c r="L166" s="34"/>
      <c r="M166" s="154" t="s">
        <v>1</v>
      </c>
      <c r="N166" s="155" t="s">
        <v>43</v>
      </c>
      <c r="O166" s="59"/>
      <c r="P166" s="156">
        <f>O166*H166</f>
        <v>0</v>
      </c>
      <c r="Q166" s="156">
        <v>0</v>
      </c>
      <c r="R166" s="156">
        <f>Q166*H166</f>
        <v>0</v>
      </c>
      <c r="S166" s="156">
        <v>0</v>
      </c>
      <c r="T166" s="157">
        <f>S166*H166</f>
        <v>0</v>
      </c>
      <c r="U166" s="33"/>
      <c r="V166" s="33"/>
      <c r="W166" s="33"/>
      <c r="X166" s="33"/>
      <c r="Y166" s="33"/>
      <c r="Z166" s="33"/>
      <c r="AA166" s="33"/>
      <c r="AB166" s="33"/>
      <c r="AC166" s="33"/>
      <c r="AD166" s="33"/>
      <c r="AE166" s="33"/>
      <c r="AR166" s="158" t="s">
        <v>134</v>
      </c>
      <c r="AT166" s="158" t="s">
        <v>130</v>
      </c>
      <c r="AU166" s="158" t="s">
        <v>86</v>
      </c>
      <c r="AY166" s="18" t="s">
        <v>127</v>
      </c>
      <c r="BE166" s="159">
        <f>IF(N166="základní",J166,0)</f>
        <v>0</v>
      </c>
      <c r="BF166" s="159">
        <f>IF(N166="snížená",J166,0)</f>
        <v>0</v>
      </c>
      <c r="BG166" s="159">
        <f>IF(N166="zákl. přenesená",J166,0)</f>
        <v>0</v>
      </c>
      <c r="BH166" s="159">
        <f>IF(N166="sníž. přenesená",J166,0)</f>
        <v>0</v>
      </c>
      <c r="BI166" s="159">
        <f>IF(N166="nulová",J166,0)</f>
        <v>0</v>
      </c>
      <c r="BJ166" s="18" t="s">
        <v>86</v>
      </c>
      <c r="BK166" s="159">
        <f>ROUND(I166*H166,2)</f>
        <v>0</v>
      </c>
      <c r="BL166" s="18" t="s">
        <v>134</v>
      </c>
      <c r="BM166" s="158" t="s">
        <v>1745</v>
      </c>
    </row>
    <row r="167" spans="1:65" s="2" customFormat="1" ht="39">
      <c r="A167" s="33"/>
      <c r="B167" s="34"/>
      <c r="C167" s="33"/>
      <c r="D167" s="160" t="s">
        <v>136</v>
      </c>
      <c r="E167" s="33"/>
      <c r="F167" s="161" t="s">
        <v>1746</v>
      </c>
      <c r="G167" s="33"/>
      <c r="H167" s="33"/>
      <c r="I167" s="162"/>
      <c r="J167" s="33"/>
      <c r="K167" s="33"/>
      <c r="L167" s="34"/>
      <c r="M167" s="163"/>
      <c r="N167" s="164"/>
      <c r="O167" s="59"/>
      <c r="P167" s="59"/>
      <c r="Q167" s="59"/>
      <c r="R167" s="59"/>
      <c r="S167" s="59"/>
      <c r="T167" s="60"/>
      <c r="U167" s="33"/>
      <c r="V167" s="33"/>
      <c r="W167" s="33"/>
      <c r="X167" s="33"/>
      <c r="Y167" s="33"/>
      <c r="Z167" s="33"/>
      <c r="AA167" s="33"/>
      <c r="AB167" s="33"/>
      <c r="AC167" s="33"/>
      <c r="AD167" s="33"/>
      <c r="AE167" s="33"/>
      <c r="AT167" s="18" t="s">
        <v>136</v>
      </c>
      <c r="AU167" s="18" t="s">
        <v>86</v>
      </c>
    </row>
    <row r="168" spans="1:65" s="13" customFormat="1">
      <c r="B168" s="181"/>
      <c r="D168" s="160" t="s">
        <v>472</v>
      </c>
      <c r="E168" s="182" t="s">
        <v>1</v>
      </c>
      <c r="F168" s="183" t="s">
        <v>1747</v>
      </c>
      <c r="H168" s="184">
        <v>394.33699999999999</v>
      </c>
      <c r="I168" s="185"/>
      <c r="L168" s="181"/>
      <c r="M168" s="186"/>
      <c r="N168" s="187"/>
      <c r="O168" s="187"/>
      <c r="P168" s="187"/>
      <c r="Q168" s="187"/>
      <c r="R168" s="187"/>
      <c r="S168" s="187"/>
      <c r="T168" s="188"/>
      <c r="AT168" s="182" t="s">
        <v>472</v>
      </c>
      <c r="AU168" s="182" t="s">
        <v>86</v>
      </c>
      <c r="AV168" s="13" t="s">
        <v>88</v>
      </c>
      <c r="AW168" s="13" t="s">
        <v>35</v>
      </c>
      <c r="AX168" s="13" t="s">
        <v>78</v>
      </c>
      <c r="AY168" s="182" t="s">
        <v>127</v>
      </c>
    </row>
    <row r="169" spans="1:65" s="13" customFormat="1">
      <c r="B169" s="181"/>
      <c r="D169" s="160" t="s">
        <v>472</v>
      </c>
      <c r="E169" s="182" t="s">
        <v>1</v>
      </c>
      <c r="F169" s="183" t="s">
        <v>1748</v>
      </c>
      <c r="H169" s="184">
        <v>666.07100000000003</v>
      </c>
      <c r="I169" s="185"/>
      <c r="L169" s="181"/>
      <c r="M169" s="186"/>
      <c r="N169" s="187"/>
      <c r="O169" s="187"/>
      <c r="P169" s="187"/>
      <c r="Q169" s="187"/>
      <c r="R169" s="187"/>
      <c r="S169" s="187"/>
      <c r="T169" s="188"/>
      <c r="AT169" s="182" t="s">
        <v>472</v>
      </c>
      <c r="AU169" s="182" t="s">
        <v>86</v>
      </c>
      <c r="AV169" s="13" t="s">
        <v>88</v>
      </c>
      <c r="AW169" s="13" t="s">
        <v>35</v>
      </c>
      <c r="AX169" s="13" t="s">
        <v>78</v>
      </c>
      <c r="AY169" s="182" t="s">
        <v>127</v>
      </c>
    </row>
    <row r="170" spans="1:65" s="14" customFormat="1">
      <c r="B170" s="189"/>
      <c r="D170" s="160" t="s">
        <v>472</v>
      </c>
      <c r="E170" s="190" t="s">
        <v>1</v>
      </c>
      <c r="F170" s="191" t="s">
        <v>477</v>
      </c>
      <c r="H170" s="192">
        <v>1060.4079999999999</v>
      </c>
      <c r="I170" s="193"/>
      <c r="L170" s="189"/>
      <c r="M170" s="204"/>
      <c r="N170" s="205"/>
      <c r="O170" s="205"/>
      <c r="P170" s="205"/>
      <c r="Q170" s="205"/>
      <c r="R170" s="205"/>
      <c r="S170" s="205"/>
      <c r="T170" s="206"/>
      <c r="AT170" s="190" t="s">
        <v>472</v>
      </c>
      <c r="AU170" s="190" t="s">
        <v>86</v>
      </c>
      <c r="AV170" s="14" t="s">
        <v>134</v>
      </c>
      <c r="AW170" s="14" t="s">
        <v>35</v>
      </c>
      <c r="AX170" s="14" t="s">
        <v>86</v>
      </c>
      <c r="AY170" s="190" t="s">
        <v>127</v>
      </c>
    </row>
    <row r="171" spans="1:65" s="2" customFormat="1" ht="6.95" customHeight="1">
      <c r="A171" s="33"/>
      <c r="B171" s="48"/>
      <c r="C171" s="49"/>
      <c r="D171" s="49"/>
      <c r="E171" s="49"/>
      <c r="F171" s="49"/>
      <c r="G171" s="49"/>
      <c r="H171" s="49"/>
      <c r="I171" s="49"/>
      <c r="J171" s="49"/>
      <c r="K171" s="49"/>
      <c r="L171" s="34"/>
      <c r="M171" s="33"/>
      <c r="O171" s="33"/>
      <c r="P171" s="33"/>
      <c r="Q171" s="33"/>
      <c r="R171" s="33"/>
      <c r="S171" s="33"/>
      <c r="T171" s="33"/>
      <c r="U171" s="33"/>
      <c r="V171" s="33"/>
      <c r="W171" s="33"/>
      <c r="X171" s="33"/>
      <c r="Y171" s="33"/>
      <c r="Z171" s="33"/>
      <c r="AA171" s="33"/>
      <c r="AB171" s="33"/>
      <c r="AC171" s="33"/>
      <c r="AD171" s="33"/>
      <c r="AE171" s="33"/>
    </row>
  </sheetData>
  <autoFilter ref="C116:K17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PS 01.1 - Zabezpečovací z...</vt:lpstr>
      <vt:lpstr>PS 01.2 - Zabezpečovací z...</vt:lpstr>
      <vt:lpstr>SO 01.1 - Železniční svrš...</vt:lpstr>
      <vt:lpstr>SO 01.2 - Železniční svrš...</vt:lpstr>
      <vt:lpstr>VRN - Vedlejší rozpočtové...</vt:lpstr>
      <vt:lpstr>'PS 01.1 - Zabezpečovací z...'!Názvy_tisku</vt:lpstr>
      <vt:lpstr>'PS 01.2 - Zabezpečovací z...'!Názvy_tisku</vt:lpstr>
      <vt:lpstr>'Rekapitulace stavby'!Názvy_tisku</vt:lpstr>
      <vt:lpstr>'SO 01.1 - Železniční svrš...'!Názvy_tisku</vt:lpstr>
      <vt:lpstr>'SO 01.2 - Železniční svrš...'!Názvy_tisku</vt:lpstr>
      <vt:lpstr>'VRN - Vedlejší rozpočtové...'!Názvy_tisku</vt:lpstr>
      <vt:lpstr>'PS 01.1 - Zabezpečovací z...'!Oblast_tisku</vt:lpstr>
      <vt:lpstr>'PS 01.2 - Zabezpečovací z...'!Oblast_tisku</vt:lpstr>
      <vt:lpstr>'Rekapitulace stavby'!Oblast_tisku</vt:lpstr>
      <vt:lpstr>'SO 01.1 - Železniční svrš...'!Oblast_tisku</vt:lpstr>
      <vt:lpstr>'SO 01.2 - Železniční svrš...'!Oblast_tisku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DESKTOP-R3K9QLK\User</dc:creator>
  <cp:lastModifiedBy>Kazdera Heřman, Ing.</cp:lastModifiedBy>
  <dcterms:created xsi:type="dcterms:W3CDTF">2021-09-02T09:42:08Z</dcterms:created>
  <dcterms:modified xsi:type="dcterms:W3CDTF">2021-09-03T07:52:46Z</dcterms:modified>
</cp:coreProperties>
</file>